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\\ROZPOCTYPC\rozpočty\ROZPOČty PRO OSTATNÍ\VANĚK\EXPERIMNETÁLNÍ DŮM\Experimentální soběstačný dům SŠE Ostrava_\Rozpočet a výkaz výměr\Nová složka\"/>
    </mc:Choice>
  </mc:AlternateContent>
  <bookViews>
    <workbookView xWindow="0" yWindow="0" windowWidth="0" windowHeight="0"/>
  </bookViews>
  <sheets>
    <sheet name="Rekapitulace stavby" sheetId="1" r:id="rId1"/>
    <sheet name="SO 03 - Splašková kanaliz..." sheetId="2" r:id="rId2"/>
    <sheet name="SO 05 - Dešťová kanalizace" sheetId="3" r:id="rId3"/>
    <sheet name="VN a ON - Vedlejší a osta...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'SO 03 - Splašková kanaliz...'!$C$85:$K$273</definedName>
    <definedName name="_xlnm.Print_Area" localSheetId="1">'SO 03 - Splašková kanaliz...'!$C$4:$J$39,'SO 03 - Splašková kanaliz...'!$C$45:$J$67,'SO 03 - Splašková kanaliz...'!$C$73:$K$273</definedName>
    <definedName name="_xlnm.Print_Titles" localSheetId="1">'SO 03 - Splašková kanaliz...'!$85:$85</definedName>
    <definedName name="_xlnm._FilterDatabase" localSheetId="2" hidden="1">'SO 05 - Dešťová kanalizace'!$C$88:$K$237</definedName>
    <definedName name="_xlnm.Print_Area" localSheetId="2">'SO 05 - Dešťová kanalizace'!$C$4:$J$39,'SO 05 - Dešťová kanalizace'!$C$45:$J$70,'SO 05 - Dešťová kanalizace'!$C$76:$K$237</definedName>
    <definedName name="_xlnm.Print_Titles" localSheetId="2">'SO 05 - Dešťová kanalizace'!$88:$88</definedName>
    <definedName name="_xlnm._FilterDatabase" localSheetId="3" hidden="1">'VN a ON - Vedlejší a osta...'!$C$83:$K$140</definedName>
    <definedName name="_xlnm.Print_Area" localSheetId="3">'VN a ON - Vedlejší a osta...'!$C$4:$J$39,'VN a ON - Vedlejší a osta...'!$C$45:$J$65,'VN a ON - Vedlejší a osta...'!$C$71:$K$140</definedName>
    <definedName name="_xlnm.Print_Titles" localSheetId="3">'VN a ON - Vedlejší a osta...'!$83:$83</definedName>
    <definedName name="_xlnm.Print_Area" localSheetId="4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99"/>
  <c r="BH99"/>
  <c r="BG99"/>
  <c r="BF99"/>
  <c r="T99"/>
  <c r="R99"/>
  <c r="P99"/>
  <c r="BI95"/>
  <c r="BH95"/>
  <c r="BG95"/>
  <c r="BF95"/>
  <c r="T95"/>
  <c r="T94"/>
  <c r="R95"/>
  <c r="R94"/>
  <c r="P95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J81"/>
  <c r="J80"/>
  <c r="F80"/>
  <c r="F78"/>
  <c r="E76"/>
  <c r="J55"/>
  <c r="J54"/>
  <c r="F54"/>
  <c r="F52"/>
  <c r="E50"/>
  <c r="J18"/>
  <c r="E18"/>
  <c r="F81"/>
  <c r="J17"/>
  <c r="J12"/>
  <c r="J78"/>
  <c r="E7"/>
  <c r="E74"/>
  <c i="3" r="J37"/>
  <c r="J36"/>
  <c i="1" r="AY56"/>
  <c i="3" r="J35"/>
  <c i="1" r="AX56"/>
  <c i="3" r="BI235"/>
  <c r="BH235"/>
  <c r="BG235"/>
  <c r="BF235"/>
  <c r="T235"/>
  <c r="R235"/>
  <c r="P235"/>
  <c r="BI229"/>
  <c r="BH229"/>
  <c r="BG229"/>
  <c r="BF229"/>
  <c r="T229"/>
  <c r="R229"/>
  <c r="P229"/>
  <c r="BI224"/>
  <c r="BH224"/>
  <c r="BG224"/>
  <c r="BF224"/>
  <c r="T224"/>
  <c r="T223"/>
  <c r="R224"/>
  <c r="R223"/>
  <c r="P224"/>
  <c r="P223"/>
  <c r="BI217"/>
  <c r="BH217"/>
  <c r="BG217"/>
  <c r="BF217"/>
  <c r="T217"/>
  <c r="R217"/>
  <c r="P217"/>
  <c r="BI212"/>
  <c r="BH212"/>
  <c r="BG212"/>
  <c r="BF212"/>
  <c r="T212"/>
  <c r="R212"/>
  <c r="P212"/>
  <c r="BI205"/>
  <c r="BH205"/>
  <c r="BG205"/>
  <c r="BF205"/>
  <c r="T205"/>
  <c r="T204"/>
  <c r="R205"/>
  <c r="R204"/>
  <c r="P205"/>
  <c r="P204"/>
  <c r="BI199"/>
  <c r="BH199"/>
  <c r="BG199"/>
  <c r="BF199"/>
  <c r="T199"/>
  <c r="R199"/>
  <c r="P199"/>
  <c r="BI193"/>
  <c r="BH193"/>
  <c r="BG193"/>
  <c r="BF193"/>
  <c r="T193"/>
  <c r="R193"/>
  <c r="P193"/>
  <c r="BI188"/>
  <c r="BH188"/>
  <c r="BG188"/>
  <c r="BF188"/>
  <c r="T188"/>
  <c r="R188"/>
  <c r="P188"/>
  <c r="BI185"/>
  <c r="BH185"/>
  <c r="BG185"/>
  <c r="BF185"/>
  <c r="T185"/>
  <c r="R185"/>
  <c r="P185"/>
  <c r="BI180"/>
  <c r="BH180"/>
  <c r="BG180"/>
  <c r="BF180"/>
  <c r="T180"/>
  <c r="R180"/>
  <c r="P180"/>
  <c r="BI175"/>
  <c r="BH175"/>
  <c r="BG175"/>
  <c r="BF175"/>
  <c r="T175"/>
  <c r="R175"/>
  <c r="P175"/>
  <c r="BI170"/>
  <c r="BH170"/>
  <c r="BG170"/>
  <c r="BF170"/>
  <c r="T170"/>
  <c r="R170"/>
  <c r="P170"/>
  <c r="BI164"/>
  <c r="BH164"/>
  <c r="BG164"/>
  <c r="BF164"/>
  <c r="T164"/>
  <c r="T163"/>
  <c r="R164"/>
  <c r="R163"/>
  <c r="P164"/>
  <c r="P163"/>
  <c r="BI157"/>
  <c r="BH157"/>
  <c r="BG157"/>
  <c r="BF157"/>
  <c r="T157"/>
  <c r="R157"/>
  <c r="P157"/>
  <c r="BI151"/>
  <c r="BH151"/>
  <c r="BG151"/>
  <c r="BF151"/>
  <c r="T151"/>
  <c r="R151"/>
  <c r="P151"/>
  <c r="BI145"/>
  <c r="BH145"/>
  <c r="BG145"/>
  <c r="BF145"/>
  <c r="T145"/>
  <c r="R145"/>
  <c r="P145"/>
  <c r="BI140"/>
  <c r="BH140"/>
  <c r="BG140"/>
  <c r="BF140"/>
  <c r="T140"/>
  <c r="R140"/>
  <c r="P140"/>
  <c r="BI135"/>
  <c r="BH135"/>
  <c r="BG135"/>
  <c r="BF135"/>
  <c r="T135"/>
  <c r="R135"/>
  <c r="P135"/>
  <c r="BI128"/>
  <c r="BH128"/>
  <c r="BG128"/>
  <c r="BF128"/>
  <c r="T128"/>
  <c r="R128"/>
  <c r="P128"/>
  <c r="BI119"/>
  <c r="BH119"/>
  <c r="BG119"/>
  <c r="BF119"/>
  <c r="T119"/>
  <c r="R119"/>
  <c r="P119"/>
  <c r="BI113"/>
  <c r="BH113"/>
  <c r="BG113"/>
  <c r="BF113"/>
  <c r="T113"/>
  <c r="R113"/>
  <c r="P113"/>
  <c r="BI107"/>
  <c r="BH107"/>
  <c r="BG107"/>
  <c r="BF107"/>
  <c r="T107"/>
  <c r="R107"/>
  <c r="P107"/>
  <c r="BI102"/>
  <c r="BH102"/>
  <c r="BG102"/>
  <c r="BF102"/>
  <c r="T102"/>
  <c r="R102"/>
  <c r="P102"/>
  <c r="BI97"/>
  <c r="BH97"/>
  <c r="BG97"/>
  <c r="BF97"/>
  <c r="T97"/>
  <c r="R97"/>
  <c r="P97"/>
  <c r="BI92"/>
  <c r="BH92"/>
  <c r="BG92"/>
  <c r="BF92"/>
  <c r="T92"/>
  <c r="R92"/>
  <c r="P92"/>
  <c r="J86"/>
  <c r="J85"/>
  <c r="F85"/>
  <c r="F83"/>
  <c r="E81"/>
  <c r="J55"/>
  <c r="J54"/>
  <c r="F54"/>
  <c r="F52"/>
  <c r="E50"/>
  <c r="J18"/>
  <c r="E18"/>
  <c r="F86"/>
  <c r="J17"/>
  <c r="J12"/>
  <c r="J52"/>
  <c r="E7"/>
  <c r="E79"/>
  <c i="2" r="J37"/>
  <c r="J36"/>
  <c i="1" r="AY55"/>
  <c i="2" r="J35"/>
  <c i="1" r="AX55"/>
  <c i="2" r="BI271"/>
  <c r="BH271"/>
  <c r="BG271"/>
  <c r="BF271"/>
  <c r="T271"/>
  <c r="T270"/>
  <c r="R271"/>
  <c r="R270"/>
  <c r="P271"/>
  <c r="P270"/>
  <c r="BI267"/>
  <c r="BH267"/>
  <c r="BG267"/>
  <c r="BF267"/>
  <c r="T267"/>
  <c r="R267"/>
  <c r="P267"/>
  <c r="BI263"/>
  <c r="BH263"/>
  <c r="BG263"/>
  <c r="BF263"/>
  <c r="T263"/>
  <c r="R263"/>
  <c r="P263"/>
  <c r="BI260"/>
  <c r="BH260"/>
  <c r="BG260"/>
  <c r="BF260"/>
  <c r="T260"/>
  <c r="R260"/>
  <c r="P260"/>
  <c r="BI257"/>
  <c r="BH257"/>
  <c r="BG257"/>
  <c r="BF257"/>
  <c r="T257"/>
  <c r="R257"/>
  <c r="P257"/>
  <c r="BI252"/>
  <c r="BH252"/>
  <c r="BG252"/>
  <c r="BF252"/>
  <c r="T252"/>
  <c r="T251"/>
  <c r="R252"/>
  <c r="R251"/>
  <c r="P252"/>
  <c r="P251"/>
  <c r="BI248"/>
  <c r="BH248"/>
  <c r="BG248"/>
  <c r="BF248"/>
  <c r="T248"/>
  <c r="R248"/>
  <c r="P248"/>
  <c r="BI244"/>
  <c r="BH244"/>
  <c r="BG244"/>
  <c r="BF244"/>
  <c r="T244"/>
  <c r="R244"/>
  <c r="P244"/>
  <c r="BI238"/>
  <c r="BH238"/>
  <c r="BG238"/>
  <c r="BF238"/>
  <c r="T238"/>
  <c r="R238"/>
  <c r="P238"/>
  <c r="BI231"/>
  <c r="BH231"/>
  <c r="BG231"/>
  <c r="BF231"/>
  <c r="T231"/>
  <c r="R231"/>
  <c r="P231"/>
  <c r="BI225"/>
  <c r="BH225"/>
  <c r="BG225"/>
  <c r="BF225"/>
  <c r="T225"/>
  <c r="R225"/>
  <c r="P225"/>
  <c r="BI218"/>
  <c r="BH218"/>
  <c r="BG218"/>
  <c r="BF218"/>
  <c r="T218"/>
  <c r="R218"/>
  <c r="P218"/>
  <c r="BI213"/>
  <c r="BH213"/>
  <c r="BG213"/>
  <c r="BF213"/>
  <c r="T213"/>
  <c r="R213"/>
  <c r="P213"/>
  <c r="BI209"/>
  <c r="BH209"/>
  <c r="BG209"/>
  <c r="BF209"/>
  <c r="T209"/>
  <c r="R209"/>
  <c r="P209"/>
  <c r="BI206"/>
  <c r="BH206"/>
  <c r="BG206"/>
  <c r="BF206"/>
  <c r="T206"/>
  <c r="R206"/>
  <c r="P206"/>
  <c r="BI201"/>
  <c r="BH201"/>
  <c r="BG201"/>
  <c r="BF201"/>
  <c r="T201"/>
  <c r="R201"/>
  <c r="P201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5"/>
  <c r="BH185"/>
  <c r="BG185"/>
  <c r="BF185"/>
  <c r="T185"/>
  <c r="R185"/>
  <c r="P185"/>
  <c r="BI180"/>
  <c r="BH180"/>
  <c r="BG180"/>
  <c r="BF180"/>
  <c r="T180"/>
  <c r="R180"/>
  <c r="P180"/>
  <c r="BI176"/>
  <c r="BH176"/>
  <c r="BG176"/>
  <c r="BF176"/>
  <c r="T176"/>
  <c r="R176"/>
  <c r="P176"/>
  <c r="BI172"/>
  <c r="BH172"/>
  <c r="BG172"/>
  <c r="BF172"/>
  <c r="T172"/>
  <c r="R172"/>
  <c r="P172"/>
  <c r="BI167"/>
  <c r="BH167"/>
  <c r="BG167"/>
  <c r="BF167"/>
  <c r="T167"/>
  <c r="R167"/>
  <c r="P167"/>
  <c r="BI162"/>
  <c r="BH162"/>
  <c r="BG162"/>
  <c r="BF162"/>
  <c r="T162"/>
  <c r="R162"/>
  <c r="P162"/>
  <c r="BI157"/>
  <c r="BH157"/>
  <c r="BG157"/>
  <c r="BF157"/>
  <c r="T157"/>
  <c r="R157"/>
  <c r="P157"/>
  <c r="BI151"/>
  <c r="BH151"/>
  <c r="BG151"/>
  <c r="BF151"/>
  <c r="T151"/>
  <c r="R151"/>
  <c r="P151"/>
  <c r="BI143"/>
  <c r="BH143"/>
  <c r="BG143"/>
  <c r="BF143"/>
  <c r="T143"/>
  <c r="T142"/>
  <c r="R143"/>
  <c r="R142"/>
  <c r="P143"/>
  <c r="P142"/>
  <c r="BI135"/>
  <c r="BH135"/>
  <c r="BG135"/>
  <c r="BF135"/>
  <c r="T135"/>
  <c r="R135"/>
  <c r="P135"/>
  <c r="BI130"/>
  <c r="BH130"/>
  <c r="BG130"/>
  <c r="BF130"/>
  <c r="T130"/>
  <c r="R130"/>
  <c r="P130"/>
  <c r="BI123"/>
  <c r="BH123"/>
  <c r="BG123"/>
  <c r="BF123"/>
  <c r="T123"/>
  <c r="R123"/>
  <c r="P123"/>
  <c r="BI115"/>
  <c r="BH115"/>
  <c r="BG115"/>
  <c r="BF115"/>
  <c r="T115"/>
  <c r="R115"/>
  <c r="P115"/>
  <c r="BI109"/>
  <c r="BH109"/>
  <c r="BG109"/>
  <c r="BF109"/>
  <c r="T109"/>
  <c r="R109"/>
  <c r="P109"/>
  <c r="BI103"/>
  <c r="BH103"/>
  <c r="BG103"/>
  <c r="BF103"/>
  <c r="T103"/>
  <c r="R103"/>
  <c r="P103"/>
  <c r="BI96"/>
  <c r="BH96"/>
  <c r="BG96"/>
  <c r="BF96"/>
  <c r="T96"/>
  <c r="R96"/>
  <c r="P96"/>
  <c r="BI89"/>
  <c r="BH89"/>
  <c r="BG89"/>
  <c r="BF89"/>
  <c r="T89"/>
  <c r="R89"/>
  <c r="P89"/>
  <c r="J83"/>
  <c r="J82"/>
  <c r="F82"/>
  <c r="F80"/>
  <c r="E78"/>
  <c r="J55"/>
  <c r="J54"/>
  <c r="F54"/>
  <c r="F52"/>
  <c r="E50"/>
  <c r="J18"/>
  <c r="E18"/>
  <c r="F55"/>
  <c r="J17"/>
  <c r="J12"/>
  <c r="J80"/>
  <c r="E7"/>
  <c r="E76"/>
  <c i="1" r="L50"/>
  <c r="AM50"/>
  <c r="AM49"/>
  <c r="L49"/>
  <c r="AM47"/>
  <c r="L47"/>
  <c r="L45"/>
  <c r="L44"/>
  <c i="2" r="BK271"/>
  <c r="J135"/>
  <c r="BK213"/>
  <c r="J157"/>
  <c r="BK206"/>
  <c r="J248"/>
  <c r="J115"/>
  <c i="3" r="J185"/>
  <c r="J140"/>
  <c r="J235"/>
  <c r="BK170"/>
  <c r="J102"/>
  <c i="4" r="J108"/>
  <c r="BK108"/>
  <c i="2" r="BK201"/>
  <c r="BK130"/>
  <c r="BK252"/>
  <c r="J151"/>
  <c r="J218"/>
  <c i="3" r="BK235"/>
  <c r="BK188"/>
  <c r="J128"/>
  <c r="BK217"/>
  <c r="J175"/>
  <c r="BK107"/>
  <c i="4" r="J114"/>
  <c r="BK136"/>
  <c r="BK110"/>
  <c i="2" r="BK196"/>
  <c r="J89"/>
  <c r="J172"/>
  <c r="J103"/>
  <c r="J225"/>
  <c r="J238"/>
  <c i="3" r="J217"/>
  <c i="4" r="BK133"/>
  <c r="BK112"/>
  <c r="BK124"/>
  <c i="2" r="J244"/>
  <c r="BK172"/>
  <c r="J260"/>
  <c r="BK162"/>
  <c r="J257"/>
  <c r="J96"/>
  <c r="BK193"/>
  <c i="3" r="J224"/>
  <c r="BK145"/>
  <c r="BK205"/>
  <c r="J145"/>
  <c i="4" r="BK130"/>
  <c r="BK95"/>
  <c r="J112"/>
  <c i="2" r="BK185"/>
  <c r="J167"/>
  <c r="J263"/>
  <c r="J130"/>
  <c r="BK238"/>
  <c r="BK218"/>
  <c r="BK151"/>
  <c i="3" r="J199"/>
  <c r="BK113"/>
  <c r="J212"/>
  <c r="BK140"/>
  <c i="4" r="J136"/>
  <c r="J92"/>
  <c r="BK117"/>
  <c i="2" r="BK248"/>
  <c r="BK157"/>
  <c r="J201"/>
  <c r="BK115"/>
  <c r="BK135"/>
  <c i="3" r="BK212"/>
  <c r="BK157"/>
  <c r="BK119"/>
  <c r="J193"/>
  <c r="BK128"/>
  <c i="4" r="J127"/>
  <c r="BK127"/>
  <c r="BK92"/>
  <c i="2" r="BK231"/>
  <c r="J162"/>
  <c r="J196"/>
  <c r="BK143"/>
  <c r="BK180"/>
  <c r="BK167"/>
  <c i="3" r="BK193"/>
  <c r="BK151"/>
  <c r="J107"/>
  <c r="BK199"/>
  <c r="J157"/>
  <c r="J97"/>
  <c i="4" r="BK99"/>
  <c r="BK114"/>
  <c r="J86"/>
  <c i="2" r="J190"/>
  <c r="BK103"/>
  <c r="BK209"/>
  <c r="J123"/>
  <c r="J231"/>
  <c r="BK244"/>
  <c r="BK123"/>
  <c i="3" r="J205"/>
  <c r="BK164"/>
  <c r="J229"/>
  <c r="J164"/>
  <c r="BK102"/>
  <c i="4" r="J110"/>
  <c r="J133"/>
  <c r="J99"/>
  <c i="2" r="J209"/>
  <c r="BK96"/>
  <c r="BK190"/>
  <c r="BK267"/>
  <c r="BK109"/>
  <c r="J206"/>
  <c i="3" r="BK229"/>
  <c r="J170"/>
  <c r="J188"/>
  <c r="J113"/>
  <c i="4" r="J117"/>
  <c r="J130"/>
  <c r="BK88"/>
  <c i="2" r="J180"/>
  <c r="J267"/>
  <c r="J176"/>
  <c r="BK260"/>
  <c i="1" r="AS54"/>
  <c i="3" r="BK92"/>
  <c r="J151"/>
  <c r="J92"/>
  <c i="4" r="BK90"/>
  <c r="J120"/>
  <c i="2" r="BK176"/>
  <c r="BK257"/>
  <c r="J252"/>
  <c r="BK263"/>
  <c r="BK89"/>
  <c i="3" r="BK175"/>
  <c r="BK135"/>
  <c r="BK224"/>
  <c r="BK180"/>
  <c r="J135"/>
  <c i="4" r="J124"/>
  <c r="BK86"/>
  <c r="J95"/>
  <c i="2" r="BK225"/>
  <c r="J143"/>
  <c r="J185"/>
  <c r="J271"/>
  <c r="J193"/>
  <c r="J213"/>
  <c r="J109"/>
  <c i="3" r="J180"/>
  <c r="BK97"/>
  <c r="BK185"/>
  <c r="J119"/>
  <c i="4" r="BK120"/>
  <c r="J88"/>
  <c r="J90"/>
  <c i="3" l="1" r="T150"/>
  <c r="R150"/>
  <c r="P150"/>
  <c i="2" r="BK88"/>
  <c r="J88"/>
  <c r="J61"/>
  <c r="R150"/>
  <c r="R256"/>
  <c i="3" r="BK91"/>
  <c r="J91"/>
  <c r="J61"/>
  <c r="T169"/>
  <c r="T211"/>
  <c r="T228"/>
  <c r="T227"/>
  <c i="4" r="T85"/>
  <c r="BK116"/>
  <c r="J116"/>
  <c r="J63"/>
  <c r="R116"/>
  <c r="BK123"/>
  <c r="J123"/>
  <c r="J64"/>
  <c i="2" r="R88"/>
  <c r="R87"/>
  <c r="R86"/>
  <c r="P150"/>
  <c r="P256"/>
  <c i="3" r="T91"/>
  <c r="T90"/>
  <c r="T89"/>
  <c r="P169"/>
  <c r="BK211"/>
  <c r="J211"/>
  <c r="J66"/>
  <c r="P228"/>
  <c r="P227"/>
  <c i="4" r="P85"/>
  <c r="R123"/>
  <c i="2" r="T88"/>
  <c r="BK150"/>
  <c r="J150"/>
  <c r="J63"/>
  <c r="BK256"/>
  <c r="J256"/>
  <c r="J65"/>
  <c i="3" r="R91"/>
  <c r="BK169"/>
  <c r="J169"/>
  <c r="J64"/>
  <c r="P211"/>
  <c r="R228"/>
  <c r="R227"/>
  <c i="4" r="R85"/>
  <c r="P123"/>
  <c i="2" r="P88"/>
  <c r="P87"/>
  <c r="P86"/>
  <c i="1" r="AU55"/>
  <c i="2" r="T150"/>
  <c r="T256"/>
  <c i="3" r="P91"/>
  <c r="P90"/>
  <c r="P89"/>
  <c i="1" r="AU56"/>
  <c i="3" r="R169"/>
  <c r="R211"/>
  <c r="BK228"/>
  <c r="J228"/>
  <c r="J69"/>
  <c i="4" r="BK85"/>
  <c r="J85"/>
  <c r="J60"/>
  <c r="P116"/>
  <c r="P98"/>
  <c r="T116"/>
  <c r="T98"/>
  <c r="T123"/>
  <c i="2" r="BK251"/>
  <c r="J251"/>
  <c r="J64"/>
  <c r="BK270"/>
  <c r="J270"/>
  <c r="J66"/>
  <c i="3" r="BK163"/>
  <c r="J163"/>
  <c r="J63"/>
  <c i="4" r="BK98"/>
  <c r="J98"/>
  <c r="J62"/>
  <c i="3" r="BK204"/>
  <c r="J204"/>
  <c r="J65"/>
  <c r="BK223"/>
  <c r="J223"/>
  <c r="J67"/>
  <c i="2" r="BK142"/>
  <c r="J142"/>
  <c r="J62"/>
  <c i="3" r="BK150"/>
  <c r="J150"/>
  <c r="J62"/>
  <c i="4" r="BK94"/>
  <c r="J94"/>
  <c r="J61"/>
  <c r="J52"/>
  <c r="F55"/>
  <c r="BE86"/>
  <c r="BE90"/>
  <c r="BE92"/>
  <c r="BE99"/>
  <c r="BE108"/>
  <c r="BE112"/>
  <c r="BE114"/>
  <c r="BE117"/>
  <c r="BE124"/>
  <c r="BE133"/>
  <c r="BE136"/>
  <c r="E48"/>
  <c r="BE88"/>
  <c r="BE95"/>
  <c r="BE110"/>
  <c r="BE120"/>
  <c r="BE127"/>
  <c r="BE130"/>
  <c i="3" r="E48"/>
  <c r="F55"/>
  <c r="J83"/>
  <c r="BE92"/>
  <c r="BE97"/>
  <c r="BE102"/>
  <c r="BE113"/>
  <c r="BE119"/>
  <c r="BE145"/>
  <c r="BE151"/>
  <c r="BE157"/>
  <c r="BE175"/>
  <c r="BE193"/>
  <c r="BE199"/>
  <c r="BE205"/>
  <c r="BE212"/>
  <c r="BE217"/>
  <c r="BE224"/>
  <c r="BE229"/>
  <c r="BE235"/>
  <c r="BE107"/>
  <c r="BE128"/>
  <c r="BE135"/>
  <c r="BE140"/>
  <c r="BE164"/>
  <c r="BE170"/>
  <c r="BE180"/>
  <c r="BE185"/>
  <c r="BE188"/>
  <c i="2" r="E48"/>
  <c r="F83"/>
  <c r="BE89"/>
  <c r="BE103"/>
  <c r="BE115"/>
  <c r="BE123"/>
  <c r="BE176"/>
  <c r="BE196"/>
  <c r="BE206"/>
  <c r="BE238"/>
  <c r="BE248"/>
  <c r="BE260"/>
  <c r="BE263"/>
  <c r="J52"/>
  <c r="BE96"/>
  <c r="BE130"/>
  <c r="BE193"/>
  <c r="BE209"/>
  <c r="BE218"/>
  <c r="BE225"/>
  <c r="BE231"/>
  <c r="BE244"/>
  <c r="BE271"/>
  <c r="BE135"/>
  <c r="BE143"/>
  <c r="BE151"/>
  <c r="BE167"/>
  <c r="BE185"/>
  <c r="BE190"/>
  <c r="BE201"/>
  <c r="BE109"/>
  <c r="BE157"/>
  <c r="BE162"/>
  <c r="BE172"/>
  <c r="BE180"/>
  <c r="BE213"/>
  <c r="BE252"/>
  <c r="BE257"/>
  <c r="BE267"/>
  <c i="3" r="F37"/>
  <c i="1" r="BD56"/>
  <c i="3" r="F35"/>
  <c i="1" r="BB56"/>
  <c i="2" r="F36"/>
  <c i="1" r="BC55"/>
  <c i="3" r="F34"/>
  <c i="1" r="BA56"/>
  <c i="2" r="F35"/>
  <c i="1" r="BB55"/>
  <c i="2" r="F34"/>
  <c i="1" r="BA55"/>
  <c i="3" r="J34"/>
  <c i="1" r="AW56"/>
  <c i="4" r="J34"/>
  <c i="1" r="AW57"/>
  <c i="2" r="J34"/>
  <c i="1" r="AW55"/>
  <c i="4" r="F36"/>
  <c i="1" r="BC57"/>
  <c i="3" r="F36"/>
  <c i="1" r="BC56"/>
  <c i="2" r="F37"/>
  <c i="1" r="BD55"/>
  <c i="4" r="F35"/>
  <c i="1" r="BB57"/>
  <c i="4" r="F34"/>
  <c i="1" r="BA57"/>
  <c i="4" r="F37"/>
  <c i="1" r="BD57"/>
  <c i="4" l="1" r="R98"/>
  <c i="3" r="R90"/>
  <c r="R89"/>
  <c i="4" r="T84"/>
  <c i="2" r="T87"/>
  <c r="T86"/>
  <c i="4" r="R84"/>
  <c r="P84"/>
  <c i="1" r="AU57"/>
  <c i="3" r="BK227"/>
  <c r="J227"/>
  <c r="J68"/>
  <c i="4" r="BK84"/>
  <c r="J84"/>
  <c i="2" r="BK87"/>
  <c r="J87"/>
  <c r="J60"/>
  <c i="3" r="BK90"/>
  <c r="J90"/>
  <c r="J60"/>
  <c i="2" r="F33"/>
  <c i="1" r="AZ55"/>
  <c r="BC54"/>
  <c r="AY54"/>
  <c r="AU54"/>
  <c i="3" r="F33"/>
  <c i="1" r="AZ56"/>
  <c i="4" r="J33"/>
  <c i="1" r="AV57"/>
  <c r="AT57"/>
  <c i="4" r="J30"/>
  <c i="1" r="AG57"/>
  <c r="BB54"/>
  <c r="AX54"/>
  <c r="BA54"/>
  <c r="W30"/>
  <c r="BD54"/>
  <c r="W33"/>
  <c i="2" r="J33"/>
  <c i="1" r="AV55"/>
  <c r="AT55"/>
  <c i="3" r="J33"/>
  <c i="1" r="AV56"/>
  <c r="AT56"/>
  <c i="4" r="F33"/>
  <c i="1" r="AZ57"/>
  <c i="4" l="1" r="J59"/>
  <c i="2" r="BK86"/>
  <c r="J86"/>
  <c r="J59"/>
  <c i="3" r="BK89"/>
  <c r="J89"/>
  <c i="4" r="J39"/>
  <c i="1" r="AN57"/>
  <c r="W32"/>
  <c r="W31"/>
  <c r="AW54"/>
  <c r="AK30"/>
  <c r="AZ54"/>
  <c r="AV54"/>
  <c r="AK29"/>
  <c i="3" r="J30"/>
  <c i="1" r="AG56"/>
  <c i="3" l="1" r="J39"/>
  <c r="J59"/>
  <c i="1" r="AN56"/>
  <c i="2" r="J30"/>
  <c i="1" r="AG55"/>
  <c r="AG54"/>
  <c r="AK26"/>
  <c r="AK35"/>
  <c r="AT54"/>
  <c r="W29"/>
  <c i="2" l="1" r="J39"/>
  <c i="1" r="AN54"/>
  <c r="AN5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<sst xmlns="http://schemas.openxmlformats.org/spreadsheetml/2006/main">
  <si>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</si>
  <si>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</si>
  <si>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</si>
  <si>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</si>
  <si>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</si>
  <si>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{eb262539-7375-483e-b04a-0bee5c98d471}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</si>
  <si>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</si>
  <si>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</si>
  <si>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</si>
  <si>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</si>
  <si>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</si>
  <si>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</si>
  <si>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</si>
  <si>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</si>
  <si>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ROZP2021-52III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</si>
  <si>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</si>
  <si>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</si>
  <si>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EXPERIMENTÁLNÍ SOBĚSTAČNÝ DŮM SŠE OSTRAVA- etapa III.</t>
  </si>
  <si>
    <t>KSO:</t>
  </si>
  <si>
    <t/>
  </si>
  <si>
    <t>CC-CZ:</t>
  </si>
  <si>
    <t>Místo:</t>
  </si>
  <si>
    <t>NA JÍZDÁRNĚ 423/30, OSTRAVA, 702 00</t>
  </si>
  <si>
    <t>Datum:</t>
  </si>
  <si>
    <t>23.8.2021</t>
  </si>
  <si>
    <t>Zadavatel:</t>
  </si>
  <si>
    <t>IČ:</t>
  </si>
  <si>
    <t>STŘEDNÍ ŠKOLA ELEKTROTECHNICKÁ, OSTRAVA</t>
  </si>
  <si>
    <t>DIČ:</t>
  </si>
  <si>
    <t>Uchazeč:</t>
  </si>
  <si>
    <t>Vyplň údaj</t>
  </si>
  <si>
    <t>Projektant:</t>
  </si>
  <si>
    <t>Ing. arch. Ing. Daniel Vaněk</t>
  </si>
  <si>
    <t>True</t>
  </si>
  <si>
    <t>Zpracovatel:</t>
  </si>
  <si>
    <t>Ateliér EMMET s.r.o.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</si>
  <si>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</si>
  <si>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</si>
  <si>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</si>
  <si>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</si>
  <si>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</si>
  <si>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</si>
  <si>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</si>
  <si>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</si>
  <si>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</si>
  <si>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</si>
  <si>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</si>
  <si>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</si>
  <si>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</si>
  <si>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</si>
  <si>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</si>
  <si>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</si>
  <si>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</si>
  <si>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</si>
  <si>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</si>
  <si>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</si>
  <si>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</si>
  <si>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</si>
  <si>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</si>
  <si>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</si>
  <si>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</si>
  <si>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</si>
  <si>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</si>
  <si>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</si>
  <si>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</si>
  <si>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</si>
  <si>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</si>
  <si>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</si>
  <si>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</si>
  <si>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</si>
  <si>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</si>
  <si>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</si>
  <si>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</si>
  <si>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</si>
  <si>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</si>
  <si>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</si>
  <si>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</si>
  <si>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03</t>
  </si>
  <si>
    <t>Splašková kanalizace a vodovodní přípojka</t>
  </si>
  <si>
    <t>STA</t>
  </si>
  <si>
    <t>1</t>
  </si>
  <si>
    <t>{5034ca8f-a500-47d6-a58d-37836110fad0}</t>
  </si>
  <si>
    <t>2</t>
  </si>
  <si>
    <t>SO 05</t>
  </si>
  <si>
    <t>Dešťová kanalizace</t>
  </si>
  <si>
    <t>{7a0e2fe8-9646-4808-b98b-9dc0719a860b}</t>
  </si>
  <si>
    <t>VN a ON</t>
  </si>
  <si>
    <t>Vedlejší a ostatní náklady</t>
  </si>
  <si>
    <t>{71998c0b-6e17-470c-8279-bbc2c96efc98}</t>
  </si>
  <si>
    <t>KRYCÍ LIST SOUPISU PRACÍ</t>
  </si>
  <si>
    <t>Objekt:</t>
  </si>
  <si>
    <t>SO 03 - Splašková kanalizace a vodovodní přípojka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</si>
  <si>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</si>
  <si>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</si>
  <si>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</si>
  <si>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</si>
  <si>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</si>
  <si>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</si>
  <si>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</si>
  <si>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8 - Trubní vedení</t>
  </si>
  <si>
    <t xml:space="preserve">    97 - Prorážení otvorů a ostatní bourací práce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</si>
  <si>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</si>
  <si>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</si>
  <si>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</si>
  <si>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</si>
  <si>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</si>
  <si>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</si>
  <si>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</si>
  <si>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</si>
  <si>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</si>
  <si>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</si>
  <si>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</si>
  <si>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</si>
  <si>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</si>
  <si>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</si>
  <si>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</si>
  <si>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</si>
  <si>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</si>
  <si>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</si>
  <si>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</si>
  <si>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</si>
  <si>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121151103</t>
  </si>
  <si>
    <t>Sejmutí ornice plochy do 100 m2 tl vrstvy do 200 mm strojně</t>
  </si>
  <si>
    <t>m2</t>
  </si>
  <si>
    <t>CS ÚRS 2021 02</t>
  </si>
  <si>
    <t>4</t>
  </si>
  <si>
    <t>184151462</t>
  </si>
  <si>
    <t>PP</t>
  </si>
  <si>
    <t>Sejmutí ornice strojně při souvislé ploše do 100 m2, tl. vrstvy do 200 mm</t>
  </si>
  <si>
    <t>Online PSC</t>
  </si>
  <si>
    <t>https://podminky.urs.cz/item/CS_URS_2021_02/121151103</t>
  </si>
  <si>
    <t>VV</t>
  </si>
  <si>
    <t xml:space="preserve">" viz. koordinační situace a technická zpráva" </t>
  </si>
  <si>
    <t xml:space="preserve">" pro potřeby úpravy po provedení  splaškové kanalizace" 15,0</t>
  </si>
  <si>
    <t xml:space="preserve">" pro potřeby úpravy po provedení  vodovodu" 15,0</t>
  </si>
  <si>
    <t>Součet</t>
  </si>
  <si>
    <t>132251253</t>
  </si>
  <si>
    <t>Hloubení rýh nezapažených š do 2000 mm v hornině třídy těžitelnosti I skupiny 3 objem do 100 m3 strojně</t>
  </si>
  <si>
    <t>m3</t>
  </si>
  <si>
    <t>-964220283</t>
  </si>
  <si>
    <t>Hloubení nezapažených rýh šířky přes 800 do 2 000 mm strojně s urovnáním dna do předepsaného profilu a spádu v hornině třídy těžitelnosti I skupiny 3 přes 50 do 100 m3</t>
  </si>
  <si>
    <t>https://podminky.urs.cz/item/CS_URS_2021_02/132251253</t>
  </si>
  <si>
    <t xml:space="preserve">" pro potřeby úpravy po provedení  splaškové kanalizace" 22,3*0,8*1,0</t>
  </si>
  <si>
    <t xml:space="preserve">" pro potřeby úpravy po provedení  vodovodu" 28,4*0,8*1,5</t>
  </si>
  <si>
    <t>3</t>
  </si>
  <si>
    <t>162351103</t>
  </si>
  <si>
    <t>Vodorovné přemístění přes 50 do 500 m výkopku/sypaniny z horniny třídy těžitelnosti I skupiny 1 až 3</t>
  </si>
  <si>
    <t>819418847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</si>
  <si>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</si>
  <si>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https://podminky.urs.cz/item/CS_URS_2021_02/162351103</t>
  </si>
  <si>
    <t xml:space="preserve">" předpoklad uložení zeminy v areálu školy"  </t>
  </si>
  <si>
    <t xml:space="preserve">"odvoz přebytečné zeminy" </t>
  </si>
  <si>
    <t>51,92-28,308</t>
  </si>
  <si>
    <t>171251201</t>
  </si>
  <si>
    <t>Uložení sypaniny na skládky nebo meziskládky</t>
  </si>
  <si>
    <t>-1386087286</t>
  </si>
  <si>
    <t>Uložení sypaniny na skládky nebo meziskládky bez hutnění s upravením uložené sypaniny do předepsaného tvaru</t>
  </si>
  <si>
    <t>https://podminky.urs.cz/item/CS_URS_2021_02/171251201</t>
  </si>
  <si>
    <t xml:space="preserve">" předpoklad skládka nebo zařízení pro nakládání s odpady do 20 km"  </t>
  </si>
  <si>
    <t>51,92-2,8308</t>
  </si>
  <si>
    <t>5</t>
  </si>
  <si>
    <t>174111103</t>
  </si>
  <si>
    <t>Zásyp zářezů pro podzemní vedení sypaninou se zhutněním ručně</t>
  </si>
  <si>
    <t>-1051331067</t>
  </si>
  <si>
    <t>Zásyp sypaninou z jakékoliv horniny ručně s uložením výkopku ve vrstvách se zhutněním zářezů se šikmými stěnami pro podzemní vedení a kolem objektů zřízených v těchto zářezech</t>
  </si>
  <si>
    <t>https://podminky.urs.cz/item/CS_URS_2021_02/174111103</t>
  </si>
  <si>
    <t xml:space="preserve">" bude použita zemina z výkopu" </t>
  </si>
  <si>
    <t xml:space="preserve">" pro potřeby úpravy po provedení  splaškové kanalizace" 22,3*0,8*(1,5-0,55)</t>
  </si>
  <si>
    <t xml:space="preserve">" pro potřeby úpravy po provedení  vodovodu" 28,4*0,8*(1,0-0,5)</t>
  </si>
  <si>
    <t>6</t>
  </si>
  <si>
    <t>175111101</t>
  </si>
  <si>
    <t>Obsypání potrubí ručně sypaninou bez prohození, uloženou do 3 m</t>
  </si>
  <si>
    <t>367695807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</si>
  <si>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</si>
  <si>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https://podminky.urs.cz/item/CS_URS_2021_02/175111101</t>
  </si>
  <si>
    <t xml:space="preserve">" pro potřeby úpravy po provedení  splaškové kanalizace" 22,3*0,8*0,45</t>
  </si>
  <si>
    <t xml:space="preserve">" pro potřeby úpravy po provedení  vodovodu" 28,4*0,8*0,4</t>
  </si>
  <si>
    <t>7</t>
  </si>
  <si>
    <t>M</t>
  </si>
  <si>
    <t>58331200</t>
  </si>
  <si>
    <t>štěrkopísek netříděný zásypový</t>
  </si>
  <si>
    <t>t</t>
  </si>
  <si>
    <t>8</t>
  </si>
  <si>
    <t>-84932125</t>
  </si>
  <si>
    <t>https://podminky.urs.cz/item/CS_URS_2021_02/58331200</t>
  </si>
  <si>
    <t>" viz. montáž" 17,116</t>
  </si>
  <si>
    <t>17,116*2 'Přepočtené koeficientem množství</t>
  </si>
  <si>
    <t>181951112</t>
  </si>
  <si>
    <t>Úprava pláně v hornině třídy těžitelnosti I skupiny 1 až 3 se zhutněním strojně</t>
  </si>
  <si>
    <t>206295589</t>
  </si>
  <si>
    <t>Úprava pláně vyrovnáním výškových rozdílů strojně v hornině třídy těžitelnosti I, skupiny 1 až 3 se zhutněním</t>
  </si>
  <si>
    <t>https://podminky.urs.cz/item/CS_URS_2021_02/181951112</t>
  </si>
  <si>
    <t>Vodorovné konstrukce</t>
  </si>
  <si>
    <t>9</t>
  </si>
  <si>
    <t>451572111</t>
  </si>
  <si>
    <t>Lože pod potrubí otevřený výkop z kameniva drobného těženého</t>
  </si>
  <si>
    <t>-1693111942</t>
  </si>
  <si>
    <t>Lože pod potrubí, stoky a drobné objekty v otevřeném výkopu z kameniva drobného těženého 0 až 4 mm</t>
  </si>
  <si>
    <t>https://podminky.urs.cz/item/CS_URS_2021_02/451572111</t>
  </si>
  <si>
    <t xml:space="preserve">" pro potřeby úpravy po provedení  splaškové kanalizace" 22,3*0,8*0,1</t>
  </si>
  <si>
    <t xml:space="preserve">" pro potřeby úpravy po provedení  vodovodu" 28,4*0,8*0,1</t>
  </si>
  <si>
    <t>Trubní vedení</t>
  </si>
  <si>
    <t>10</t>
  </si>
  <si>
    <t>871161141</t>
  </si>
  <si>
    <t>Montáž potrubí z PE100 SDR 11 otevřený výkop svařovaných na tupo D 32 x 3,0 mm</t>
  </si>
  <si>
    <t>m</t>
  </si>
  <si>
    <t>1094337144</t>
  </si>
  <si>
    <t>Montáž vodovodního potrubí z plastů v otevřeném výkopu z polyetylenu PE 100 svařovaných na tupo SDR 11/PN16 D 32 x 3,0 mm</t>
  </si>
  <si>
    <t>https://podminky.urs.cz/item/CS_URS_2021_02/871161141</t>
  </si>
  <si>
    <t xml:space="preserve">" pro potřeby úpravy po provedení  vodovodu"  28,4</t>
  </si>
  <si>
    <t>11</t>
  </si>
  <si>
    <t>28613170</t>
  </si>
  <si>
    <t>trubka vodovodní PE100 RC SDR11 se signalizační vrstvou 32x3,0mm (systémové řešení)</t>
  </si>
  <si>
    <t>755880468</t>
  </si>
  <si>
    <t>https://podminky.urs.cz/item/CS_URS_2021_02/28613170</t>
  </si>
  <si>
    <t xml:space="preserve">" viz. montáž + ztratné"  28,40</t>
  </si>
  <si>
    <t>28,4*1,015 'Přepočtené koeficientem množství</t>
  </si>
  <si>
    <t>12</t>
  </si>
  <si>
    <t>871313121</t>
  </si>
  <si>
    <t>Montáž kanalizačního potrubí z PVC těsněné gumovým kroužkem otevřený výkop sklon do 20 % DN 160</t>
  </si>
  <si>
    <t>-2079241263</t>
  </si>
  <si>
    <t>Montáž kanalizačního potrubí z plastů z tvrdého PVC těsněných gumovým kroužkem v otevřeném výkopu ve sklonu do 20 % DN 160</t>
  </si>
  <si>
    <t>https://podminky.urs.cz/item/CS_URS_2021_02/871313121</t>
  </si>
  <si>
    <t xml:space="preserve">" pro potřeby úpravy po provedení  splaškové kanalizace" 22,3</t>
  </si>
  <si>
    <t>13</t>
  </si>
  <si>
    <t>28611RP1</t>
  </si>
  <si>
    <t xml:space="preserve">trubka kanalizační PVC  KG  DN 150x1000mm (systémové řešení)</t>
  </si>
  <si>
    <t>VLASTNÍ</t>
  </si>
  <si>
    <t>1770749888</t>
  </si>
  <si>
    <t xml:space="preserve">" včetně systémových tvarovek" </t>
  </si>
  <si>
    <t xml:space="preserve">" viz. montáž + ztratné"  22,3</t>
  </si>
  <si>
    <t>22,3*1,03 'Přepočtené koeficientem množství</t>
  </si>
  <si>
    <t>14</t>
  </si>
  <si>
    <t>877375RP12</t>
  </si>
  <si>
    <t>Výřez a montáž tvarovek odbočných na potrubí z kanalizačních trub z PVC DN 300 ( včetně dodávky maeriálu)</t>
  </si>
  <si>
    <t>kus</t>
  </si>
  <si>
    <t>1550865954</t>
  </si>
  <si>
    <t>" pro potřeby splaškové kanalizace" 1</t>
  </si>
  <si>
    <t>877375RP13</t>
  </si>
  <si>
    <t>Výřez a montáž tvarovek odbočných na potrubí z vodovních trub z PVC DN 100 ( včetně dodávky maeriálu)</t>
  </si>
  <si>
    <t>-1020741013</t>
  </si>
  <si>
    <t xml:space="preserve">" pro potřeby úpravy po provedení  vodovodu"  1</t>
  </si>
  <si>
    <t>16</t>
  </si>
  <si>
    <t>879171111</t>
  </si>
  <si>
    <t>Montáž vodovodní přípojky na potrubí DN 32</t>
  </si>
  <si>
    <t>480906882</t>
  </si>
  <si>
    <t>Montáž napojení vodovodní přípojky v otevřeném výkopu ve sklonu přes 20 % DN 32</t>
  </si>
  <si>
    <t>https://podminky.urs.cz/item/CS_URS_2021_02/879171111</t>
  </si>
  <si>
    <t>17</t>
  </si>
  <si>
    <t>891211112</t>
  </si>
  <si>
    <t>Montáž vodovodních šoupátek otevřený výkop DN 50</t>
  </si>
  <si>
    <t>-1501386365</t>
  </si>
  <si>
    <t>Montáž vodovodních armatur na potrubí šoupátek nebo klapek uzavíracích v otevřeném výkopu nebo v šachtách s osazením zemní soupravy (bez poklopů) DN 50</t>
  </si>
  <si>
    <t>https://podminky.urs.cz/item/CS_URS_2021_02/891211112</t>
  </si>
  <si>
    <t xml:space="preserve">" pro potřeby úpravy po provedení  vodovodu"  2</t>
  </si>
  <si>
    <t>18</t>
  </si>
  <si>
    <t>42221rp15</t>
  </si>
  <si>
    <t>hlavní uzávěr venkovní větve ( komletí odstavení objektu)</t>
  </si>
  <si>
    <t>210307578</t>
  </si>
  <si>
    <t>" viz. montáž" 1</t>
  </si>
  <si>
    <t>19</t>
  </si>
  <si>
    <t>42213rp16</t>
  </si>
  <si>
    <t>ventil pro venkovní vypouštění celé vštve ( systémové řešeí)</t>
  </si>
  <si>
    <t>-592777542</t>
  </si>
  <si>
    <t>20</t>
  </si>
  <si>
    <t>892241111</t>
  </si>
  <si>
    <t>Tlaková zkouška vodou potrubí DN do 80</t>
  </si>
  <si>
    <t>-1651345367</t>
  </si>
  <si>
    <t>Tlakové zkoušky vodou na potrubí DN do 80</t>
  </si>
  <si>
    <t>https://podminky.urs.cz/item/CS_URS_2021_02/892241111</t>
  </si>
  <si>
    <t>892351111</t>
  </si>
  <si>
    <t>Tlaková zkouška vodou potrubí DN 150 nebo 200</t>
  </si>
  <si>
    <t>228951684</t>
  </si>
  <si>
    <t>Tlakové zkoušky vodou na potrubí DN 150 nebo 200</t>
  </si>
  <si>
    <t>https://podminky.urs.cz/item/CS_URS_2021_02/892351111</t>
  </si>
  <si>
    <t>22</t>
  </si>
  <si>
    <t>894411RP2</t>
  </si>
  <si>
    <t xml:space="preserve">Dodávka a montáž  šachet kanalizačních z betonových dílců DN 1500mm výšky 5,5 m ( systémové řešení)</t>
  </si>
  <si>
    <t>-1546390350</t>
  </si>
  <si>
    <t>Dodávka a montáž šachet kanalizačních z betonových dílců DN 1500mm výšky 5,5 m ( systémové řešení)</t>
  </si>
  <si>
    <t>" v ceně šachty ude také betonové dno, litinový poklop, ocelová stupadla , T kusem pro zaúsění kanalizace" 1</t>
  </si>
  <si>
    <t>23</t>
  </si>
  <si>
    <t>894811RP20</t>
  </si>
  <si>
    <t>Napojení nové spalškové kanalizace na stávající šachtu včetně úpravy výšky poklopu ( dodvka a montáž)</t>
  </si>
  <si>
    <t>-2002473052</t>
  </si>
  <si>
    <t xml:space="preserve">" pro potřeby úpravy po provedení  splaškové kanalizace kompletní dodávka"1</t>
  </si>
  <si>
    <t>24</t>
  </si>
  <si>
    <t>894811RP3</t>
  </si>
  <si>
    <t xml:space="preserve">Revizní šachta z korugovaného  PVC DN  425 mm ( systémové řešení) hloubka do 2,0 m</t>
  </si>
  <si>
    <t>-585863314</t>
  </si>
  <si>
    <t>Revizní šachta z korugovaného PVC DN 425 mm ( systémové řešení) hloubka do 2,0 m</t>
  </si>
  <si>
    <t>" pro potřeby dešťové kanalizace" 3</t>
  </si>
  <si>
    <t xml:space="preserve">" včetně litinového poklopu, plastového dna, napojení , zaústění kanalizace" </t>
  </si>
  <si>
    <t>25</t>
  </si>
  <si>
    <t>899721111</t>
  </si>
  <si>
    <t>Signalizační vodič DN do 150 mm na potrubí</t>
  </si>
  <si>
    <t>-1428056233</t>
  </si>
  <si>
    <t>Signalizační vodič na potrubí DN do 150 mm</t>
  </si>
  <si>
    <t>https://podminky.urs.cz/item/CS_URS_2021_02/899721111</t>
  </si>
  <si>
    <t>"bude vyveden smyčkou pod šoupátka, u navrtávacího pasu bude propojen lisovací spojkou PL 6 (žlutá)"</t>
  </si>
  <si>
    <t xml:space="preserve">"spojení vodičů ude izolováno  pomocí samovulkanizační pásky š. 25 mm" </t>
  </si>
  <si>
    <t>26</t>
  </si>
  <si>
    <t>899721112</t>
  </si>
  <si>
    <t>Signalizační vodič DN přes 150 mm na potrubí</t>
  </si>
  <si>
    <t>800845794</t>
  </si>
  <si>
    <t>Signalizační vodič na potrubí DN nad 150 mm</t>
  </si>
  <si>
    <t>https://podminky.urs.cz/item/CS_URS_2021_02/899721112</t>
  </si>
  <si>
    <t>"vytyčovací izolovaný vodič z izolovaného měděného drátu průřezu min. 1,5 mm2"</t>
  </si>
  <si>
    <t>27</t>
  </si>
  <si>
    <t>899722113</t>
  </si>
  <si>
    <t>Krytí potrubí z plastů výstražnou fólií z PVC 34cm</t>
  </si>
  <si>
    <t>-1528539219</t>
  </si>
  <si>
    <t>Krytí potrubí z plastů výstražnou fólií z PVC šířky 34 cm</t>
  </si>
  <si>
    <t>https://podminky.urs.cz/item/CS_URS_2021_02/899722113</t>
  </si>
  <si>
    <t>28</t>
  </si>
  <si>
    <t>899914111</t>
  </si>
  <si>
    <t>Montáž ocelové chráničky D 159 x 10 mm</t>
  </si>
  <si>
    <t>-140090054</t>
  </si>
  <si>
    <t>Montáž ocelové chráničky v otevřeném výkopu vnějšího průměru D 159 x 10 mm</t>
  </si>
  <si>
    <t>https://podminky.urs.cz/item/CS_URS_2021_02/899914111</t>
  </si>
  <si>
    <t xml:space="preserve">"v místě křížení bude uložena do chráničky" </t>
  </si>
  <si>
    <t xml:space="preserve">" pro potřeby úpravy po provedení  vodovodu"  1,5*2+1,0</t>
  </si>
  <si>
    <t>29</t>
  </si>
  <si>
    <t>14011098</t>
  </si>
  <si>
    <t>trubka ocelová bezešvá hladká jakost 11 353 159x4,5mm</t>
  </si>
  <si>
    <t>1352076763</t>
  </si>
  <si>
    <t>https://podminky.urs.cz/item/CS_URS_2021_02/14011098</t>
  </si>
  <si>
    <t>" viz. monáž + ztratné" 3,0</t>
  </si>
  <si>
    <t>30</t>
  </si>
  <si>
    <t>28611RP14</t>
  </si>
  <si>
    <t>trubka kanalizační PVC DN 110x1000mm SN4 ( včetně utěsnění pur pěnou)</t>
  </si>
  <si>
    <t>-1782727988</t>
  </si>
  <si>
    <t>" viz. monáž + ztratné" 1,0</t>
  </si>
  <si>
    <t>97</t>
  </si>
  <si>
    <t>Prorážení otvorů a ostatní bourací práce</t>
  </si>
  <si>
    <t>31</t>
  </si>
  <si>
    <t>977151119</t>
  </si>
  <si>
    <t>Jádrové vrty diamantovými korunkami do stavebních materiálů D přes 100 do 110 mm</t>
  </si>
  <si>
    <t>2120445681</t>
  </si>
  <si>
    <t>Jádrové vrty diamantovými korunkami do stavebních materiálů (železobetonu, betonu, cihel, obkladů, dlažeb, kamene) průměru přes 100 do 110 mm</t>
  </si>
  <si>
    <t>https://podminky.urs.cz/item/CS_URS_2021_02/977151119</t>
  </si>
  <si>
    <t xml:space="preserve">" pro prostup  chráničky vodovodu přes základové konstrukce" 1</t>
  </si>
  <si>
    <t>997</t>
  </si>
  <si>
    <t>Přesun sutě</t>
  </si>
  <si>
    <t>32</t>
  </si>
  <si>
    <t>997013111</t>
  </si>
  <si>
    <t>Vnitrostaveništní doprava suti a vybouraných hmot pro budovy v do 6 m s použitím mechanizace</t>
  </si>
  <si>
    <t>-1165473778</t>
  </si>
  <si>
    <t>Vnitrostaveništní doprava suti a vybouraných hmot vodorovně do 50 m svisle s použitím mechanizace pro budovy a haly výšky do 6 m</t>
  </si>
  <si>
    <t>https://podminky.urs.cz/item/CS_URS_2021_02/997013111</t>
  </si>
  <si>
    <t>33</t>
  </si>
  <si>
    <t>997013501</t>
  </si>
  <si>
    <t>Odvoz suti a vybouraných hmot na skládku nebo meziskládku do 1 km se složením</t>
  </si>
  <si>
    <t>-470919231</t>
  </si>
  <si>
    <t>Odvoz suti a vybouraných hmot na skládku nebo meziskládku se složením, na vzdálenost do 1 km</t>
  </si>
  <si>
    <t>https://podminky.urs.cz/item/CS_URS_2021_02/997013501</t>
  </si>
  <si>
    <t>34</t>
  </si>
  <si>
    <t>997013509</t>
  </si>
  <si>
    <t>Příplatek k odvozu suti a vybouraných hmot na skládku ZKD 1 km přes 1 km</t>
  </si>
  <si>
    <t>1319786146</t>
  </si>
  <si>
    <t>Odvoz suti a vybouraných hmot na skládku nebo meziskládku se složením, na vzdálenost Příplatek k ceně za každý další i započatý 1 km přes 1 km</t>
  </si>
  <si>
    <t>https://podminky.urs.cz/item/CS_URS_2021_02/997013509</t>
  </si>
  <si>
    <t>" předpoklad skládka nebo zařízení pro nakládání s odpady do 20 km" 0,021*19</t>
  </si>
  <si>
    <t>35</t>
  </si>
  <si>
    <t>997013631</t>
  </si>
  <si>
    <t>Poplatek za uložení na skládce (skládkovné) stavebního odpadu směsného kód odpadu 17 09 04</t>
  </si>
  <si>
    <t>1369169950</t>
  </si>
  <si>
    <t>Poplatek za uložení stavebního odpadu na skládce (skládkovné) směsného stavebního a demoličního zatříděného do Katalogu odpadů pod kódem 17 09 04</t>
  </si>
  <si>
    <t>https://podminky.urs.cz/item/CS_URS_2021_02/997013631</t>
  </si>
  <si>
    <t>998</t>
  </si>
  <si>
    <t>Přesun hmot</t>
  </si>
  <si>
    <t>36</t>
  </si>
  <si>
    <t>998011001</t>
  </si>
  <si>
    <t>Přesun hmot pro budovy zděné v do 6 m</t>
  </si>
  <si>
    <t>2097295595</t>
  </si>
  <si>
    <t>Přesun hmot pro budovy občanské výstavby, bydlení, výrobu a služby s nosnou svislou konstrukcí zděnou z cihel, tvárnic nebo kamene vodorovná dopravní vzdálenost do 100 m pro budovy výšky do 6 m</t>
  </si>
  <si>
    <t>https://podminky.urs.cz/item/CS_URS_2021_02/998011001</t>
  </si>
  <si>
    <t>SO 05 - Dešťová kanalizace</t>
  </si>
  <si>
    <t xml:space="preserve">    2 - Zakládání</t>
  </si>
  <si>
    <t xml:space="preserve">    91 - Doplňující konstrukce a práce pozemních komunikací, letišť a ploch</t>
  </si>
  <si>
    <t xml:space="preserve">    93 - Různé dokončovací konstrukce a práce inženýrských staveb</t>
  </si>
  <si>
    <t>PSV - Práce a dodávky PSV</t>
  </si>
  <si>
    <t xml:space="preserve">    721 - Zdravotechnika - vnitřní kanalizace</t>
  </si>
  <si>
    <t>-550483907</t>
  </si>
  <si>
    <t xml:space="preserve">" pro potřeby úpravy po provedení  dešťové kanalizace" 45,0</t>
  </si>
  <si>
    <t>131251100</t>
  </si>
  <si>
    <t>Hloubení jam nezapažených v hornině třídy těžitelnosti I skupiny 3 objem do 20 m3 strojně</t>
  </si>
  <si>
    <t>-1888402000</t>
  </si>
  <si>
    <t>Hloubení nezapažených jam a zářezů strojně s urovnáním dna do předepsaného profilu a spádu v hornině třídy těžitelnosti I skupiny 3 do 20 m3</t>
  </si>
  <si>
    <t>https://podminky.urs.cz/item/CS_URS_2021_02/131251100</t>
  </si>
  <si>
    <t xml:space="preserve">" pro potřeby dešťové kanalizace"  4,2*1,2*5,5</t>
  </si>
  <si>
    <t>132251252</t>
  </si>
  <si>
    <t>Hloubení rýh nezapažených š do 2000 mm v hornině třídy těžitelnosti I skupiny 3 objem do 50 m3 strojně</t>
  </si>
  <si>
    <t>-944134490</t>
  </si>
  <si>
    <t>Hloubení nezapažených rýh šířky přes 800 do 2 000 mm strojně s urovnáním dna do předepsaného profilu a spádu v hornině třídy těžitelnosti I skupiny 3 přes 20 do 50 m3</t>
  </si>
  <si>
    <t>https://podminky.urs.cz/item/CS_URS_2021_02/132251252</t>
  </si>
  <si>
    <t>" pro potřeby dešťové kanalizace" (39,5+14,7)*0,8*1,0</t>
  </si>
  <si>
    <t>-1324289650</t>
  </si>
  <si>
    <t xml:space="preserve">" předpoklad  uložení zeminy v areálu nemocnice"  </t>
  </si>
  <si>
    <t>27,72+43,36-28,184</t>
  </si>
  <si>
    <t>-1745331673</t>
  </si>
  <si>
    <t>2092000950</t>
  </si>
  <si>
    <t>" pro potřeby dešťové kanalizace"(39,5+14,7)*(1,0-0,35)*0,8</t>
  </si>
  <si>
    <t xml:space="preserve">" zásyp vsakovacího box" </t>
  </si>
  <si>
    <t xml:space="preserve">"štěrkodrť"  (4,2*1,2)*(5,5-1,2-0,3)</t>
  </si>
  <si>
    <t>58343930</t>
  </si>
  <si>
    <t>kamenivo drcené hrubé frakce 16/32</t>
  </si>
  <si>
    <t>294798243</t>
  </si>
  <si>
    <t>https://podminky.urs.cz/item/CS_URS_2021_02/58343930</t>
  </si>
  <si>
    <t>" viz montž + ztratné"</t>
  </si>
  <si>
    <t>20,16*2 'Přepočtené koeficientem množství</t>
  </si>
  <si>
    <t>-979660912</t>
  </si>
  <si>
    <t>" pro potřeby dešťové kanalizace" (39,5+14,7)*0,15*0,8</t>
  </si>
  <si>
    <t>558521204</t>
  </si>
  <si>
    <t>" viz. montáž" 6,504</t>
  </si>
  <si>
    <t>6,504*2 'Přepočtené koeficientem množství</t>
  </si>
  <si>
    <t>-459588456</t>
  </si>
  <si>
    <t>Zakládání</t>
  </si>
  <si>
    <t>271532213</t>
  </si>
  <si>
    <t>Podsyp pod základové konstrukce se zhutněním z hrubého kameniva frakce 8 až 16 mm</t>
  </si>
  <si>
    <t>-831288803</t>
  </si>
  <si>
    <t>Podsyp pod základové konstrukce se zhutněním a urovnáním povrchu z kameniva hrubého, frakce 8 - 16 mm</t>
  </si>
  <si>
    <t>https://podminky.urs.cz/item/CS_URS_2021_02/271532213</t>
  </si>
  <si>
    <t xml:space="preserve">" pro potřeby dešťové kanalizace - podkladní vrstva vsakovacího boxu" </t>
  </si>
  <si>
    <t>4,2*1,2*0,05</t>
  </si>
  <si>
    <t>271572211</t>
  </si>
  <si>
    <t>Podsyp pod základové konstrukce se zhutněním z netříděného štěrkopísku</t>
  </si>
  <si>
    <t>2032383825</t>
  </si>
  <si>
    <t>Podsyp pod základové konstrukce se zhutněním a urovnáním povrchu ze štěrkopísku netříděného</t>
  </si>
  <si>
    <t>https://podminky.urs.cz/item/CS_URS_2021_02/271572211</t>
  </si>
  <si>
    <t>" štěrkopísek TK 0-22 mm" 4,2*1,2*0,25</t>
  </si>
  <si>
    <t>-294147561</t>
  </si>
  <si>
    <t>" pro potřeby dešťové kanalizace" 39,5+14,7</t>
  </si>
  <si>
    <t>324181403</t>
  </si>
  <si>
    <t>trubka kanalizační PVC DN 150x1000mm (systémové řešení)</t>
  </si>
  <si>
    <t>763828208</t>
  </si>
  <si>
    <t>" viz. montáž + ztratné" 54,2</t>
  </si>
  <si>
    <t>54,2*1,03 'Přepočtené koeficientem množství</t>
  </si>
  <si>
    <t>877375121</t>
  </si>
  <si>
    <t>Výřez a montáž tvarovek odbočných na potrubí z kanalizačních trub z PVC DN 300</t>
  </si>
  <si>
    <t>-1155534719</t>
  </si>
  <si>
    <t>Výřez a montáž odbočné tvarovky na potrubí z trub z tvrdého PVC DN 300</t>
  </si>
  <si>
    <t>https://podminky.urs.cz/item/CS_URS_2021_02/877375121</t>
  </si>
  <si>
    <t>" pro potřeby dešťové kanalizace" 1</t>
  </si>
  <si>
    <t>311113554</t>
  </si>
  <si>
    <t>1990525265</t>
  </si>
  <si>
    <t>897171111</t>
  </si>
  <si>
    <t xml:space="preserve">Akumulační boxy z PP pro vsakování dešťových vod zatížené osobními automobily objemu do 10  m3</t>
  </si>
  <si>
    <t>-273843937</t>
  </si>
  <si>
    <t>Akumulační boxy z polypropylenu PP pro vsakování dešťových vod pod plochy zatížené osobními automobily o celkovém akumulačním objemu do 10 m3</t>
  </si>
  <si>
    <t>https://podminky.urs.cz/item/CS_URS_2021_02/897171111</t>
  </si>
  <si>
    <t xml:space="preserve">" pro potřeby dešťové kanalizace" </t>
  </si>
  <si>
    <t>"celkový objem retence" 4,2*1,2*1,2</t>
  </si>
  <si>
    <t>897173RP6</t>
  </si>
  <si>
    <t>Kontrolní šachta integrovaná do akumulačních boxů pod plochy zatížené osobními automobily výšky 5,0 m</t>
  </si>
  <si>
    <t>-618456355</t>
  </si>
  <si>
    <t>"revizní šachta DN 600 s poklopem pro třídu zatížení D400 " 1</t>
  </si>
  <si>
    <t>91</t>
  </si>
  <si>
    <t>Doplňující konstrukce a práce pozemních komunikací, letišť a ploch</t>
  </si>
  <si>
    <t>919726123</t>
  </si>
  <si>
    <t>Geotextilie pro ochranu, separaci a filtraci netkaná měrná hm přes 300 do 500 g/m2</t>
  </si>
  <si>
    <t>1095754867</t>
  </si>
  <si>
    <t>Geotextilie netkaná pro ochranu, separaci nebo filtraci měrná hmotnost přes 300 do 500 g/m2</t>
  </si>
  <si>
    <t>https://podminky.urs.cz/item/CS_URS_2021_02/919726123</t>
  </si>
  <si>
    <t>"obalení vsakovacího ojektu" 4,2*1,2*2+(4,2*2+1,2*2)*5,5</t>
  </si>
  <si>
    <t>93</t>
  </si>
  <si>
    <t>Různé dokončovací konstrukce a práce inženýrských staveb</t>
  </si>
  <si>
    <t>935113211</t>
  </si>
  <si>
    <t>Osazení odvodňovacího betonového žlabu s krycím roštem šířky do 200 mm</t>
  </si>
  <si>
    <t>1501555968</t>
  </si>
  <si>
    <t>Osazení odvodňovacího žlabu s krycím roštem betonového šířky do 200 mm</t>
  </si>
  <si>
    <t>https://podminky.urs.cz/item/CS_URS_2021_02/935113211</t>
  </si>
  <si>
    <t>" pro potřeby dešťové kanalizace" 4,5</t>
  </si>
  <si>
    <t>59227RP5</t>
  </si>
  <si>
    <t xml:space="preserve">žlab odvodňovací polymerbetonový se spádem dna 0,5% s krycím roštem a základovou konstrukcí  pojížděný( systémové řešení)</t>
  </si>
  <si>
    <t>1456300265</t>
  </si>
  <si>
    <t xml:space="preserve">" v ceně bude také napojení na kanalizaci" </t>
  </si>
  <si>
    <t>4,5*1,05 'Přepočtené koeficientem množství</t>
  </si>
  <si>
    <t>319318409</t>
  </si>
  <si>
    <t>PSV</t>
  </si>
  <si>
    <t>Práce a dodávky PSV</t>
  </si>
  <si>
    <t>721</t>
  </si>
  <si>
    <t>Zdravotechnika - vnitřní kanalizace</t>
  </si>
  <si>
    <t>721242105</t>
  </si>
  <si>
    <t>Lapač střešních splavenin z PP se zápachovou klapkou a lapacím košem DN 110</t>
  </si>
  <si>
    <t>-308466612</t>
  </si>
  <si>
    <t>Lapače střešních splavenin polypropylenové (PP) se svislým odtokem DN 110</t>
  </si>
  <si>
    <t>https://podminky.urs.cz/item/CS_URS_2021_02/721242105</t>
  </si>
  <si>
    <t>" pro potřeby dešťové kanalizace" 4</t>
  </si>
  <si>
    <t xml:space="preserve">" v ceněn bude i napojení na kanalizaci" </t>
  </si>
  <si>
    <t>998721201</t>
  </si>
  <si>
    <t>Přesun hmot procentní pro vnitřní kanalizace v objektech v do 6 m</t>
  </si>
  <si>
    <t>%</t>
  </si>
  <si>
    <t>-501845645</t>
  </si>
  <si>
    <t>Přesun hmot pro vnitřní kanalizace stanovený procentní sazbou (%) z ceny vodorovná dopravní vzdálenost do 50 m v objektech výšky do 6 m</t>
  </si>
  <si>
    <t>https://podminky.urs.cz/item/CS_URS_2021_02/998721201</t>
  </si>
  <si>
    <t>VN a ON - Vedlejší a ostatní náklady</t>
  </si>
  <si>
    <t>OST - Ostatní náklady</t>
  </si>
  <si>
    <t xml:space="preserve">VN - Vedlejší 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</si>
  <si>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</si>
  <si>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</si>
  <si>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</si>
  <si>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>OST</t>
  </si>
  <si>
    <t>Ostatní náklady</t>
  </si>
  <si>
    <t>R-001</t>
  </si>
  <si>
    <t>Požadavek objednatele - Označení stavby (D+M osazení informační tabule s uvedením názvu stavby, investora stavby, zhotovitele stavby, uvedením termínu a realizace stavby, uvedení kontaktu na odpovědného stavbyvedoucího)</t>
  </si>
  <si>
    <t>802778085</t>
  </si>
  <si>
    <t>R-007</t>
  </si>
  <si>
    <t>Zajištění dokumentace skutečného provedení staveb, veškeré doklady nutné k vydání kolaudačního souhlasu</t>
  </si>
  <si>
    <t>kompl</t>
  </si>
  <si>
    <t>-858376105</t>
  </si>
  <si>
    <t>R-012</t>
  </si>
  <si>
    <t>Zhotovitel zajistí fotodokumentaci původního a nového stavu, fotodokumentaci průběhu a realizace stavby po jednotlivých měsících</t>
  </si>
  <si>
    <t>652547292</t>
  </si>
  <si>
    <t>R-015</t>
  </si>
  <si>
    <t>Celková revize elektroinstalace včetně dokladů a protokolů potřebných ke kolaudačnímu řízení</t>
  </si>
  <si>
    <t>kompl.</t>
  </si>
  <si>
    <t>-1431865259</t>
  </si>
  <si>
    <t>VN</t>
  </si>
  <si>
    <t xml:space="preserve">Vedlejší  náklady</t>
  </si>
  <si>
    <t>R-004</t>
  </si>
  <si>
    <t>Vytýčení inženýrských síťí včetně provedení průzkumných sond, výšková úprava všech znaků IS, šachet, poklopů a ostaních …</t>
  </si>
  <si>
    <t>kpl</t>
  </si>
  <si>
    <t>-513708129</t>
  </si>
  <si>
    <t>"včetně sítí areálových" 1</t>
  </si>
  <si>
    <t>VRN</t>
  </si>
  <si>
    <t>Vedlejší rozpočtové náklady</t>
  </si>
  <si>
    <t>R-003</t>
  </si>
  <si>
    <t xml:space="preserve">Zařízení staveniště vybavení ( zajištění objízdných tras a uzávěr včetně příslušných povolení, ZS sociální objekty, včetně vnitrostaveništního rozvodu a napojení  na media) - kompletní zajištění</t>
  </si>
  <si>
    <t>10502765</t>
  </si>
  <si>
    <t>Zařízení staveniště (přechodné dopravní značení, zajištění objízdných tras a uzávěr včetně příslušných povolení, ZS sociální objekty, včetně vnitrostaveništního rozvodu a napojení na media energii,) - kompletní zajištění</t>
  </si>
  <si>
    <t>" kompletní zařízení staveniště" 1</t>
  </si>
  <si>
    <t xml:space="preserve">" vybudování přístupové panelové komunikace pro potřeby stavby" </t>
  </si>
  <si>
    <t xml:space="preserve">" včetně podloží a jejího odstranění" </t>
  </si>
  <si>
    <t xml:space="preserve">" stavební buňky, úprava stávajíchcí stavebních objektu určených pro zařízení staveniště" </t>
  </si>
  <si>
    <t xml:space="preserve">" pronájem ploch staveniště" </t>
  </si>
  <si>
    <t xml:space="preserve">" připojení SLP, provizorní komunikace, skládky včetně likvidace obkladu" </t>
  </si>
  <si>
    <t xml:space="preserve">" ostatní náklady na provoz a údržbu vybavení staveniště" </t>
  </si>
  <si>
    <t>R-005</t>
  </si>
  <si>
    <t>Průběžné čištění komunikací, čištění vozidel při výjezdu ze stavby (zábradlí, zajištění obslužného provozu (zásobování, svoz komunálních odpadů, záchranných složek, ..))</t>
  </si>
  <si>
    <t>662446880</t>
  </si>
  <si>
    <t>Průběžné čištění komunikací, čištění vozidel při výjezdu ze stavby, zajištění výkopů (zábradlí, zajištění obslužného provozu (zásobování, svoz komunálních odpadů, záchranných složek, ..))</t>
  </si>
  <si>
    <t>R-006</t>
  </si>
  <si>
    <t>Zajištění zkoušek , kamerové zkoušky, tlakové zkoušky, výtažné zkoušky, revize, zajištění skládek a meziskládek materiálů a odpadů včetně odvozu a poplatků</t>
  </si>
  <si>
    <t>2132654593</t>
  </si>
  <si>
    <t>R-011</t>
  </si>
  <si>
    <t>Náklady zhotovitele na nutné konzultace se zpracovatelem PD při realizaci stavby</t>
  </si>
  <si>
    <t>-1831516303</t>
  </si>
  <si>
    <t>R-018</t>
  </si>
  <si>
    <t>Závěrečný úklid objektu před předáním stavby uživateli do trvalého užívání, finální úklid stavby</t>
  </si>
  <si>
    <t>-101545500</t>
  </si>
  <si>
    <t>VRN1</t>
  </si>
  <si>
    <t>Průzkumné, geodetické a projektové práce</t>
  </si>
  <si>
    <t>012103000</t>
  </si>
  <si>
    <t>Geodetické práce před výstavbou</t>
  </si>
  <si>
    <t>1024</t>
  </si>
  <si>
    <t>380654674</t>
  </si>
  <si>
    <t>https://podminky.urs.cz/item/CS_URS_2021_02/012103000</t>
  </si>
  <si>
    <t>012303000</t>
  </si>
  <si>
    <t>Geodetické práce po výstavbě</t>
  </si>
  <si>
    <t>ompl…</t>
  </si>
  <si>
    <t>-648514642</t>
  </si>
  <si>
    <t>https://podminky.urs.cz/item/CS_URS_2021_02/012303000</t>
  </si>
  <si>
    <t>VRN3</t>
  </si>
  <si>
    <t>Zařízení staveniště</t>
  </si>
  <si>
    <t>033103000</t>
  </si>
  <si>
    <t>Připojení energií</t>
  </si>
  <si>
    <t>koplm</t>
  </si>
  <si>
    <t>671790141</t>
  </si>
  <si>
    <t>https://podminky.urs.cz/item/CS_URS_2021_02/033103000</t>
  </si>
  <si>
    <t>033203000</t>
  </si>
  <si>
    <t>Energie pro zařízení staveniště</t>
  </si>
  <si>
    <t>813112700</t>
  </si>
  <si>
    <t>https://podminky.urs.cz/item/CS_URS_2021_02/033203000</t>
  </si>
  <si>
    <t>034103000</t>
  </si>
  <si>
    <t>Oplocení staveniště</t>
  </si>
  <si>
    <t>-1215408040</t>
  </si>
  <si>
    <t>https://podminky.urs.cz/item/CS_URS_2021_02/034103000</t>
  </si>
  <si>
    <t>034303000</t>
  </si>
  <si>
    <t>Dopravní značení na staveništi</t>
  </si>
  <si>
    <t>41885074</t>
  </si>
  <si>
    <t>https://podminky.urs.cz/item/CS_URS_2021_02/034303000</t>
  </si>
  <si>
    <t>039103000</t>
  </si>
  <si>
    <t>Rozebrání, bourání a odvoz zařízení staveniště</t>
  </si>
  <si>
    <t>41928709</t>
  </si>
  <si>
    <t>https://podminky.urs.cz/item/CS_URS_2021_02/039103000</t>
  </si>
  <si>
    <t>" rozebrání, bourání a odvoz ZS" 1</t>
  </si>
  <si>
    <t xml:space="preserve">" úprava terénu, uvedení  do stavu požadovaného investorem, úklid celé plochy ZS"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</si>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</sst>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6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21151103" TargetMode="External" /><Relationship Id="rId2" Type="http://schemas.openxmlformats.org/officeDocument/2006/relationships/hyperlink" Target="https://podminky.urs.cz/item/CS_URS_2021_02/132251253" TargetMode="External" /><Relationship Id="rId3" Type="http://schemas.openxmlformats.org/officeDocument/2006/relationships/hyperlink" Target="https://podminky.urs.cz/item/CS_URS_2021_02/162351103" TargetMode="External" /><Relationship Id="rId4" Type="http://schemas.openxmlformats.org/officeDocument/2006/relationships/hyperlink" Target="https://podminky.urs.cz/item/CS_URS_2021_02/171251201" TargetMode="External" /><Relationship Id="rId5" Type="http://schemas.openxmlformats.org/officeDocument/2006/relationships/hyperlink" Target="https://podminky.urs.cz/item/CS_URS_2021_02/174111103" TargetMode="External" /><Relationship Id="rId6" Type="http://schemas.openxmlformats.org/officeDocument/2006/relationships/hyperlink" Target="https://podminky.urs.cz/item/CS_URS_2021_02/175111101" TargetMode="External" /><Relationship Id="rId7" Type="http://schemas.openxmlformats.org/officeDocument/2006/relationships/hyperlink" Target="https://podminky.urs.cz/item/CS_URS_2021_02/58331200" TargetMode="External" /><Relationship Id="rId8" Type="http://schemas.openxmlformats.org/officeDocument/2006/relationships/hyperlink" Target="https://podminky.urs.cz/item/CS_URS_2021_02/181951112" TargetMode="External" /><Relationship Id="rId9" Type="http://schemas.openxmlformats.org/officeDocument/2006/relationships/hyperlink" Target="https://podminky.urs.cz/item/CS_URS_2021_02/451572111" TargetMode="External" /><Relationship Id="rId10" Type="http://schemas.openxmlformats.org/officeDocument/2006/relationships/hyperlink" Target="https://podminky.urs.cz/item/CS_URS_2021_02/871161141" TargetMode="External" /><Relationship Id="rId11" Type="http://schemas.openxmlformats.org/officeDocument/2006/relationships/hyperlink" Target="https://podminky.urs.cz/item/CS_URS_2021_02/28613170" TargetMode="External" /><Relationship Id="rId12" Type="http://schemas.openxmlformats.org/officeDocument/2006/relationships/hyperlink" Target="https://podminky.urs.cz/item/CS_URS_2021_02/871313121" TargetMode="External" /><Relationship Id="rId13" Type="http://schemas.openxmlformats.org/officeDocument/2006/relationships/hyperlink" Target="https://podminky.urs.cz/item/CS_URS_2021_02/879171111" TargetMode="External" /><Relationship Id="rId14" Type="http://schemas.openxmlformats.org/officeDocument/2006/relationships/hyperlink" Target="https://podminky.urs.cz/item/CS_URS_2021_02/891211112" TargetMode="External" /><Relationship Id="rId15" Type="http://schemas.openxmlformats.org/officeDocument/2006/relationships/hyperlink" Target="https://podminky.urs.cz/item/CS_URS_2021_02/892241111" TargetMode="External" /><Relationship Id="rId16" Type="http://schemas.openxmlformats.org/officeDocument/2006/relationships/hyperlink" Target="https://podminky.urs.cz/item/CS_URS_2021_02/892351111" TargetMode="External" /><Relationship Id="rId17" Type="http://schemas.openxmlformats.org/officeDocument/2006/relationships/hyperlink" Target="https://podminky.urs.cz/item/CS_URS_2021_02/899721111" TargetMode="External" /><Relationship Id="rId18" Type="http://schemas.openxmlformats.org/officeDocument/2006/relationships/hyperlink" Target="https://podminky.urs.cz/item/CS_URS_2021_02/899721112" TargetMode="External" /><Relationship Id="rId19" Type="http://schemas.openxmlformats.org/officeDocument/2006/relationships/hyperlink" Target="https://podminky.urs.cz/item/CS_URS_2021_02/899722113" TargetMode="External" /><Relationship Id="rId20" Type="http://schemas.openxmlformats.org/officeDocument/2006/relationships/hyperlink" Target="https://podminky.urs.cz/item/CS_URS_2021_02/899914111" TargetMode="External" /><Relationship Id="rId21" Type="http://schemas.openxmlformats.org/officeDocument/2006/relationships/hyperlink" Target="https://podminky.urs.cz/item/CS_URS_2021_02/14011098" TargetMode="External" /><Relationship Id="rId22" Type="http://schemas.openxmlformats.org/officeDocument/2006/relationships/hyperlink" Target="https://podminky.urs.cz/item/CS_URS_2021_02/977151119" TargetMode="External" /><Relationship Id="rId23" Type="http://schemas.openxmlformats.org/officeDocument/2006/relationships/hyperlink" Target="https://podminky.urs.cz/item/CS_URS_2021_02/997013111" TargetMode="External" /><Relationship Id="rId24" Type="http://schemas.openxmlformats.org/officeDocument/2006/relationships/hyperlink" Target="https://podminky.urs.cz/item/CS_URS_2021_02/997013501" TargetMode="External" /><Relationship Id="rId25" Type="http://schemas.openxmlformats.org/officeDocument/2006/relationships/hyperlink" Target="https://podminky.urs.cz/item/CS_URS_2021_02/997013509" TargetMode="External" /><Relationship Id="rId26" Type="http://schemas.openxmlformats.org/officeDocument/2006/relationships/hyperlink" Target="https://podminky.urs.cz/item/CS_URS_2021_02/997013631" TargetMode="External" /><Relationship Id="rId27" Type="http://schemas.openxmlformats.org/officeDocument/2006/relationships/hyperlink" Target="https://podminky.urs.cz/item/CS_URS_2021_02/998011001" TargetMode="External" /><Relationship Id="rId28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21151103" TargetMode="External" /><Relationship Id="rId2" Type="http://schemas.openxmlformats.org/officeDocument/2006/relationships/hyperlink" Target="https://podminky.urs.cz/item/CS_URS_2021_02/131251100" TargetMode="External" /><Relationship Id="rId3" Type="http://schemas.openxmlformats.org/officeDocument/2006/relationships/hyperlink" Target="https://podminky.urs.cz/item/CS_URS_2021_02/132251252" TargetMode="External" /><Relationship Id="rId4" Type="http://schemas.openxmlformats.org/officeDocument/2006/relationships/hyperlink" Target="https://podminky.urs.cz/item/CS_URS_2021_02/162351103" TargetMode="External" /><Relationship Id="rId5" Type="http://schemas.openxmlformats.org/officeDocument/2006/relationships/hyperlink" Target="https://podminky.urs.cz/item/CS_URS_2021_02/171251201" TargetMode="External" /><Relationship Id="rId6" Type="http://schemas.openxmlformats.org/officeDocument/2006/relationships/hyperlink" Target="https://podminky.urs.cz/item/CS_URS_2021_02/174111103" TargetMode="External" /><Relationship Id="rId7" Type="http://schemas.openxmlformats.org/officeDocument/2006/relationships/hyperlink" Target="https://podminky.urs.cz/item/CS_URS_2021_02/58343930" TargetMode="External" /><Relationship Id="rId8" Type="http://schemas.openxmlformats.org/officeDocument/2006/relationships/hyperlink" Target="https://podminky.urs.cz/item/CS_URS_2021_02/175111101" TargetMode="External" /><Relationship Id="rId9" Type="http://schemas.openxmlformats.org/officeDocument/2006/relationships/hyperlink" Target="https://podminky.urs.cz/item/CS_URS_2021_02/58331200" TargetMode="External" /><Relationship Id="rId10" Type="http://schemas.openxmlformats.org/officeDocument/2006/relationships/hyperlink" Target="https://podminky.urs.cz/item/CS_URS_2021_02/181951112" TargetMode="External" /><Relationship Id="rId11" Type="http://schemas.openxmlformats.org/officeDocument/2006/relationships/hyperlink" Target="https://podminky.urs.cz/item/CS_URS_2021_02/271532213" TargetMode="External" /><Relationship Id="rId12" Type="http://schemas.openxmlformats.org/officeDocument/2006/relationships/hyperlink" Target="https://podminky.urs.cz/item/CS_URS_2021_02/271572211" TargetMode="External" /><Relationship Id="rId13" Type="http://schemas.openxmlformats.org/officeDocument/2006/relationships/hyperlink" Target="https://podminky.urs.cz/item/CS_URS_2021_02/451572111" TargetMode="External" /><Relationship Id="rId14" Type="http://schemas.openxmlformats.org/officeDocument/2006/relationships/hyperlink" Target="https://podminky.urs.cz/item/CS_URS_2021_02/871313121" TargetMode="External" /><Relationship Id="rId15" Type="http://schemas.openxmlformats.org/officeDocument/2006/relationships/hyperlink" Target="https://podminky.urs.cz/item/CS_URS_2021_02/877375121" TargetMode="External" /><Relationship Id="rId16" Type="http://schemas.openxmlformats.org/officeDocument/2006/relationships/hyperlink" Target="https://podminky.urs.cz/item/CS_URS_2021_02/897171111" TargetMode="External" /><Relationship Id="rId17" Type="http://schemas.openxmlformats.org/officeDocument/2006/relationships/hyperlink" Target="https://podminky.urs.cz/item/CS_URS_2021_02/919726123" TargetMode="External" /><Relationship Id="rId18" Type="http://schemas.openxmlformats.org/officeDocument/2006/relationships/hyperlink" Target="https://podminky.urs.cz/item/CS_URS_2021_02/935113211" TargetMode="External" /><Relationship Id="rId19" Type="http://schemas.openxmlformats.org/officeDocument/2006/relationships/hyperlink" Target="https://podminky.urs.cz/item/CS_URS_2021_02/998011001" TargetMode="External" /><Relationship Id="rId20" Type="http://schemas.openxmlformats.org/officeDocument/2006/relationships/hyperlink" Target="https://podminky.urs.cz/item/CS_URS_2021_02/721242105" TargetMode="External" /><Relationship Id="rId21" Type="http://schemas.openxmlformats.org/officeDocument/2006/relationships/hyperlink" Target="https://podminky.urs.cz/item/CS_URS_2021_02/998721201" TargetMode="External" /><Relationship Id="rId22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012103000" TargetMode="External" /><Relationship Id="rId2" Type="http://schemas.openxmlformats.org/officeDocument/2006/relationships/hyperlink" Target="https://podminky.urs.cz/item/CS_URS_2021_02/012303000" TargetMode="External" /><Relationship Id="rId3" Type="http://schemas.openxmlformats.org/officeDocument/2006/relationships/hyperlink" Target="https://podminky.urs.cz/item/CS_URS_2021_02/033103000" TargetMode="External" /><Relationship Id="rId4" Type="http://schemas.openxmlformats.org/officeDocument/2006/relationships/hyperlink" Target="https://podminky.urs.cz/item/CS_URS_2021_02/033203000" TargetMode="External" /><Relationship Id="rId5" Type="http://schemas.openxmlformats.org/officeDocument/2006/relationships/hyperlink" Target="https://podminky.urs.cz/item/CS_URS_2021_02/034103000" TargetMode="External" /><Relationship Id="rId6" Type="http://schemas.openxmlformats.org/officeDocument/2006/relationships/hyperlink" Target="https://podminky.urs.cz/item/CS_URS_2021_02/034303000" TargetMode="External" /><Relationship Id="rId7" Type="http://schemas.openxmlformats.org/officeDocument/2006/relationships/hyperlink" Target="https://podminky.urs.cz/item/CS_URS_2021_02/039103000" TargetMode="External" /><Relationship Id="rId8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33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37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51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ROZP2021-52III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EXPERIMENTÁLNÍ SOBĚSTAČNÝ DŮM SŠE OSTRAVA- etapa III.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NA JÍZDÁRNĚ 423/30, OSTRAVA, 702 00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23.8.2021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STŘEDNÍ ŠKOLA ELEKTROTECHNICKÁ, OSTRAVA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>Ing. arch. Ing. Daniel Vaněk</v>
      </c>
      <c r="AN49" s="65"/>
      <c r="AO49" s="65"/>
      <c r="AP49" s="65"/>
      <c r="AQ49" s="41"/>
      <c r="AR49" s="45"/>
      <c r="AS49" s="75" t="s">
        <v>52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34</v>
      </c>
      <c r="AJ50" s="41"/>
      <c r="AK50" s="41"/>
      <c r="AL50" s="41"/>
      <c r="AM50" s="74" t="str">
        <f>IF(E20="","",E20)</f>
        <v>Ateliér EMMET s.r.o.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53</v>
      </c>
      <c r="D52" s="88"/>
      <c r="E52" s="88"/>
      <c r="F52" s="88"/>
      <c r="G52" s="88"/>
      <c r="H52" s="89"/>
      <c r="I52" s="90" t="s">
        <v>54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55</v>
      </c>
      <c r="AH52" s="88"/>
      <c r="AI52" s="88"/>
      <c r="AJ52" s="88"/>
      <c r="AK52" s="88"/>
      <c r="AL52" s="88"/>
      <c r="AM52" s="88"/>
      <c r="AN52" s="90" t="s">
        <v>56</v>
      </c>
      <c r="AO52" s="88"/>
      <c r="AP52" s="88"/>
      <c r="AQ52" s="92" t="s">
        <v>57</v>
      </c>
      <c r="AR52" s="45"/>
      <c r="AS52" s="93" t="s">
        <v>58</v>
      </c>
      <c r="AT52" s="94" t="s">
        <v>59</v>
      </c>
      <c r="AU52" s="94" t="s">
        <v>60</v>
      </c>
      <c r="AV52" s="94" t="s">
        <v>61</v>
      </c>
      <c r="AW52" s="94" t="s">
        <v>62</v>
      </c>
      <c r="AX52" s="94" t="s">
        <v>63</v>
      </c>
      <c r="AY52" s="94" t="s">
        <v>64</v>
      </c>
      <c r="AZ52" s="94" t="s">
        <v>65</v>
      </c>
      <c r="BA52" s="94" t="s">
        <v>66</v>
      </c>
      <c r="BB52" s="94" t="s">
        <v>67</v>
      </c>
      <c r="BC52" s="94" t="s">
        <v>68</v>
      </c>
      <c r="BD52" s="95" t="s">
        <v>69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70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ROUND(SUM(AG55:AG57),2)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ROUND(SUM(AS55:AS57),2)</f>
        <v>0</v>
      </c>
      <c r="AT54" s="107">
        <f>ROUND(SUM(AV54:AW54),2)</f>
        <v>0</v>
      </c>
      <c r="AU54" s="108">
        <f>ROUND(SUM(AU55:AU57),5)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ROUND(SUM(AZ55:AZ57),2)</f>
        <v>0</v>
      </c>
      <c r="BA54" s="107">
        <f>ROUND(SUM(BA55:BA57),2)</f>
        <v>0</v>
      </c>
      <c r="BB54" s="107">
        <f>ROUND(SUM(BB55:BB57),2)</f>
        <v>0</v>
      </c>
      <c r="BC54" s="107">
        <f>ROUND(SUM(BC55:BC57),2)</f>
        <v>0</v>
      </c>
      <c r="BD54" s="109">
        <f>ROUND(SUM(BD55:BD57),2)</f>
        <v>0</v>
      </c>
      <c r="BE54" s="6"/>
      <c r="BS54" s="110" t="s">
        <v>71</v>
      </c>
      <c r="BT54" s="110" t="s">
        <v>72</v>
      </c>
      <c r="BU54" s="111" t="s">
        <v>73</v>
      </c>
      <c r="BV54" s="110" t="s">
        <v>74</v>
      </c>
      <c r="BW54" s="110" t="s">
        <v>5</v>
      </c>
      <c r="BX54" s="110" t="s">
        <v>75</v>
      </c>
      <c r="CL54" s="110" t="s">
        <v>19</v>
      </c>
    </row>
    <row r="55" s="7" customFormat="1" ht="24.75" customHeight="1">
      <c r="A55" s="112" t="s">
        <v>76</v>
      </c>
      <c r="B55" s="113"/>
      <c r="C55" s="114"/>
      <c r="D55" s="115" t="s">
        <v>77</v>
      </c>
      <c r="E55" s="115"/>
      <c r="F55" s="115"/>
      <c r="G55" s="115"/>
      <c r="H55" s="115"/>
      <c r="I55" s="116"/>
      <c r="J55" s="115" t="s">
        <v>78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'SO 03 - Splašková kanaliz...'!J30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79</v>
      </c>
      <c r="AR55" s="119"/>
      <c r="AS55" s="120">
        <v>0</v>
      </c>
      <c r="AT55" s="121">
        <f>ROUND(SUM(AV55:AW55),2)</f>
        <v>0</v>
      </c>
      <c r="AU55" s="122">
        <f>'SO 03 - Splašková kanaliz...'!P86</f>
        <v>0</v>
      </c>
      <c r="AV55" s="121">
        <f>'SO 03 - Splašková kanaliz...'!J33</f>
        <v>0</v>
      </c>
      <c r="AW55" s="121">
        <f>'SO 03 - Splašková kanaliz...'!J34</f>
        <v>0</v>
      </c>
      <c r="AX55" s="121">
        <f>'SO 03 - Splašková kanaliz...'!J35</f>
        <v>0</v>
      </c>
      <c r="AY55" s="121">
        <f>'SO 03 - Splašková kanaliz...'!J36</f>
        <v>0</v>
      </c>
      <c r="AZ55" s="121">
        <f>'SO 03 - Splašková kanaliz...'!F33</f>
        <v>0</v>
      </c>
      <c r="BA55" s="121">
        <f>'SO 03 - Splašková kanaliz...'!F34</f>
        <v>0</v>
      </c>
      <c r="BB55" s="121">
        <f>'SO 03 - Splašková kanaliz...'!F35</f>
        <v>0</v>
      </c>
      <c r="BC55" s="121">
        <f>'SO 03 - Splašková kanaliz...'!F36</f>
        <v>0</v>
      </c>
      <c r="BD55" s="123">
        <f>'SO 03 - Splašková kanaliz...'!F37</f>
        <v>0</v>
      </c>
      <c r="BE55" s="7"/>
      <c r="BT55" s="124" t="s">
        <v>80</v>
      </c>
      <c r="BV55" s="124" t="s">
        <v>74</v>
      </c>
      <c r="BW55" s="124" t="s">
        <v>81</v>
      </c>
      <c r="BX55" s="124" t="s">
        <v>5</v>
      </c>
      <c r="CL55" s="124" t="s">
        <v>19</v>
      </c>
      <c r="CM55" s="124" t="s">
        <v>82</v>
      </c>
    </row>
    <row r="56" s="7" customFormat="1" ht="16.5" customHeight="1">
      <c r="A56" s="112" t="s">
        <v>76</v>
      </c>
      <c r="B56" s="113"/>
      <c r="C56" s="114"/>
      <c r="D56" s="115" t="s">
        <v>83</v>
      </c>
      <c r="E56" s="115"/>
      <c r="F56" s="115"/>
      <c r="G56" s="115"/>
      <c r="H56" s="115"/>
      <c r="I56" s="116"/>
      <c r="J56" s="115" t="s">
        <v>84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'SO 05 - Dešťová kanalizace'!J30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79</v>
      </c>
      <c r="AR56" s="119"/>
      <c r="AS56" s="120">
        <v>0</v>
      </c>
      <c r="AT56" s="121">
        <f>ROUND(SUM(AV56:AW56),2)</f>
        <v>0</v>
      </c>
      <c r="AU56" s="122">
        <f>'SO 05 - Dešťová kanalizace'!P89</f>
        <v>0</v>
      </c>
      <c r="AV56" s="121">
        <f>'SO 05 - Dešťová kanalizace'!J33</f>
        <v>0</v>
      </c>
      <c r="AW56" s="121">
        <f>'SO 05 - Dešťová kanalizace'!J34</f>
        <v>0</v>
      </c>
      <c r="AX56" s="121">
        <f>'SO 05 - Dešťová kanalizace'!J35</f>
        <v>0</v>
      </c>
      <c r="AY56" s="121">
        <f>'SO 05 - Dešťová kanalizace'!J36</f>
        <v>0</v>
      </c>
      <c r="AZ56" s="121">
        <f>'SO 05 - Dešťová kanalizace'!F33</f>
        <v>0</v>
      </c>
      <c r="BA56" s="121">
        <f>'SO 05 - Dešťová kanalizace'!F34</f>
        <v>0</v>
      </c>
      <c r="BB56" s="121">
        <f>'SO 05 - Dešťová kanalizace'!F35</f>
        <v>0</v>
      </c>
      <c r="BC56" s="121">
        <f>'SO 05 - Dešťová kanalizace'!F36</f>
        <v>0</v>
      </c>
      <c r="BD56" s="123">
        <f>'SO 05 - Dešťová kanalizace'!F37</f>
        <v>0</v>
      </c>
      <c r="BE56" s="7"/>
      <c r="BT56" s="124" t="s">
        <v>80</v>
      </c>
      <c r="BV56" s="124" t="s">
        <v>74</v>
      </c>
      <c r="BW56" s="124" t="s">
        <v>85</v>
      </c>
      <c r="BX56" s="124" t="s">
        <v>5</v>
      </c>
      <c r="CL56" s="124" t="s">
        <v>19</v>
      </c>
      <c r="CM56" s="124" t="s">
        <v>82</v>
      </c>
    </row>
    <row r="57" s="7" customFormat="1" ht="24.75" customHeight="1">
      <c r="A57" s="112" t="s">
        <v>76</v>
      </c>
      <c r="B57" s="113"/>
      <c r="C57" s="114"/>
      <c r="D57" s="115" t="s">
        <v>86</v>
      </c>
      <c r="E57" s="115"/>
      <c r="F57" s="115"/>
      <c r="G57" s="115"/>
      <c r="H57" s="115"/>
      <c r="I57" s="116"/>
      <c r="J57" s="115" t="s">
        <v>87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'VN a ON - Vedlejší a osta...'!J30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79</v>
      </c>
      <c r="AR57" s="119"/>
      <c r="AS57" s="125">
        <v>0</v>
      </c>
      <c r="AT57" s="126">
        <f>ROUND(SUM(AV57:AW57),2)</f>
        <v>0</v>
      </c>
      <c r="AU57" s="127">
        <f>'VN a ON - Vedlejší a osta...'!P84</f>
        <v>0</v>
      </c>
      <c r="AV57" s="126">
        <f>'VN a ON - Vedlejší a osta...'!J33</f>
        <v>0</v>
      </c>
      <c r="AW57" s="126">
        <f>'VN a ON - Vedlejší a osta...'!J34</f>
        <v>0</v>
      </c>
      <c r="AX57" s="126">
        <f>'VN a ON - Vedlejší a osta...'!J35</f>
        <v>0</v>
      </c>
      <c r="AY57" s="126">
        <f>'VN a ON - Vedlejší a osta...'!J36</f>
        <v>0</v>
      </c>
      <c r="AZ57" s="126">
        <f>'VN a ON - Vedlejší a osta...'!F33</f>
        <v>0</v>
      </c>
      <c r="BA57" s="126">
        <f>'VN a ON - Vedlejší a osta...'!F34</f>
        <v>0</v>
      </c>
      <c r="BB57" s="126">
        <f>'VN a ON - Vedlejší a osta...'!F35</f>
        <v>0</v>
      </c>
      <c r="BC57" s="126">
        <f>'VN a ON - Vedlejší a osta...'!F36</f>
        <v>0</v>
      </c>
      <c r="BD57" s="128">
        <f>'VN a ON - Vedlejší a osta...'!F37</f>
        <v>0</v>
      </c>
      <c r="BE57" s="7"/>
      <c r="BT57" s="124" t="s">
        <v>80</v>
      </c>
      <c r="BV57" s="124" t="s">
        <v>74</v>
      </c>
      <c r="BW57" s="124" t="s">
        <v>88</v>
      </c>
      <c r="BX57" s="124" t="s">
        <v>5</v>
      </c>
      <c r="CL57" s="124" t="s">
        <v>19</v>
      </c>
      <c r="CM57" s="124" t="s">
        <v>82</v>
      </c>
    </row>
    <row r="58" s="2" customFormat="1" ht="30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  <c r="AF58" s="41"/>
      <c r="AG58" s="41"/>
      <c r="AH58" s="41"/>
      <c r="AI58" s="41"/>
      <c r="AJ58" s="41"/>
      <c r="AK58" s="41"/>
      <c r="AL58" s="41"/>
      <c r="AM58" s="41"/>
      <c r="AN58" s="41"/>
      <c r="AO58" s="41"/>
      <c r="AP58" s="41"/>
      <c r="AQ58" s="41"/>
      <c r="AR58" s="45"/>
      <c r="AS58" s="39"/>
      <c r="AT58" s="39"/>
      <c r="AU58" s="39"/>
      <c r="AV58" s="39"/>
      <c r="AW58" s="39"/>
      <c r="AX58" s="39"/>
      <c r="AY58" s="39"/>
      <c r="AZ58" s="39"/>
      <c r="BA58" s="39"/>
      <c r="BB58" s="39"/>
      <c r="BC58" s="39"/>
      <c r="BD58" s="39"/>
      <c r="BE58" s="39"/>
    </row>
    <row r="59" s="2" customFormat="1" ht="6.96" customHeight="1">
      <c r="A59" s="39"/>
      <c r="B59" s="60"/>
      <c r="C59" s="61"/>
      <c r="D59" s="61"/>
      <c r="E59" s="61"/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  <c r="R59" s="61"/>
      <c r="S59" s="61"/>
      <c r="T59" s="61"/>
      <c r="U59" s="61"/>
      <c r="V59" s="61"/>
      <c r="W59" s="61"/>
      <c r="X59" s="61"/>
      <c r="Y59" s="61"/>
      <c r="Z59" s="61"/>
      <c r="AA59" s="61"/>
      <c r="AB59" s="61"/>
      <c r="AC59" s="61"/>
      <c r="AD59" s="61"/>
      <c r="AE59" s="61"/>
      <c r="AF59" s="61"/>
      <c r="AG59" s="61"/>
      <c r="AH59" s="61"/>
      <c r="AI59" s="61"/>
      <c r="AJ59" s="61"/>
      <c r="AK59" s="61"/>
      <c r="AL59" s="61"/>
      <c r="AM59" s="61"/>
      <c r="AN59" s="61"/>
      <c r="AO59" s="61"/>
      <c r="AP59" s="61"/>
      <c r="AQ59" s="61"/>
      <c r="AR59" s="45"/>
      <c r="AS59" s="39"/>
      <c r="AT59" s="39"/>
      <c r="AU59" s="39"/>
      <c r="AV59" s="39"/>
      <c r="AW59" s="39"/>
      <c r="AX59" s="39"/>
      <c r="AY59" s="39"/>
      <c r="AZ59" s="39"/>
      <c r="BA59" s="39"/>
      <c r="BB59" s="39"/>
      <c r="BC59" s="39"/>
      <c r="BD59" s="39"/>
      <c r="BE59" s="39"/>
    </row>
  </sheetData>
  <sheetProtection sheet="1" formatColumns="0" formatRows="0" objects="1" scenarios="1" spinCount="100000" saltValue="cyAQHkQNbYb3hD5bKfftc/jpz7X6HwULcr7OKTBCy/fp5z6GI7hZJ48FdOP6nps90c6OroehlrlK/Me/4YOcsw==" hashValue="e/kvXZ0S851C2iEYCoCPvmaKNPUTMDSLfhDrAdMeAQolM3djXI90qOCCAK3x6rvXBn0UYM57jmpUK6wQxuVzYA==" algorithmName="SHA-512" password="CCE7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SO 03 - Splašková kanaliz...'!C2" display="/"/>
    <hyperlink ref="A56" location="'SO 05 - Dešťová kanalizace'!C2" display="/"/>
    <hyperlink ref="A57" location="'VN a ON - Vedlejší a osta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81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s="1" customFormat="1" ht="24.96" customHeight="1">
      <c r="B4" s="21"/>
      <c r="D4" s="131" t="s">
        <v>89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EXPERIMENTÁLNÍ SOBĚSTAČNÝ DŮM SŠE OSTRAVA- etapa III.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90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91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23.8.2021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35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ROUND(J86,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ROUND((SUM(BE86:BE273)),  2)</f>
        <v>0</v>
      </c>
      <c r="G33" s="39"/>
      <c r="H33" s="39"/>
      <c r="I33" s="149">
        <v>0.20999999999999999</v>
      </c>
      <c r="J33" s="148">
        <f>ROUND(((SUM(BE86:BE273))*I33),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44</v>
      </c>
      <c r="F34" s="148">
        <f>ROUND((SUM(BF86:BF273)),  2)</f>
        <v>0</v>
      </c>
      <c r="G34" s="39"/>
      <c r="H34" s="39"/>
      <c r="I34" s="149">
        <v>0.14999999999999999</v>
      </c>
      <c r="J34" s="148">
        <f>ROUND(((SUM(BF86:BF273))*I34),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ROUND((SUM(BG86:BG273)),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ROUND((SUM(BH86:BH273)),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ROUND((SUM(BI86:BI273)),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92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EXPERIMENTÁLNÍ SOBĚSTAČNÝ DŮM SŠE OSTRAVA- etapa III.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90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03 - Splašková kanalizace a vodovodní přípojka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NA JÍZDÁRNĚ 423/30, OSTRAVA, 702 00</v>
      </c>
      <c r="G52" s="41"/>
      <c r="H52" s="41"/>
      <c r="I52" s="33" t="s">
        <v>23</v>
      </c>
      <c r="J52" s="73" t="str">
        <f>IF(J12="","",J12)</f>
        <v>23.8.2021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STŘEDNÍ ŠKOLA ELEKTROTECHNICKÁ, OSTRAVA</v>
      </c>
      <c r="G54" s="41"/>
      <c r="H54" s="41"/>
      <c r="I54" s="33" t="s">
        <v>31</v>
      </c>
      <c r="J54" s="37" t="str">
        <f>E21</f>
        <v>Ing. arch. Ing. Daniel Vaněk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Ateliér EMMET s.r.o.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93</v>
      </c>
      <c r="D57" s="163"/>
      <c r="E57" s="163"/>
      <c r="F57" s="163"/>
      <c r="G57" s="163"/>
      <c r="H57" s="163"/>
      <c r="I57" s="163"/>
      <c r="J57" s="164" t="s">
        <v>94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J86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95</v>
      </c>
    </row>
    <row r="60" s="9" customFormat="1" ht="24.96" customHeight="1">
      <c r="A60" s="9"/>
      <c r="B60" s="166"/>
      <c r="C60" s="167"/>
      <c r="D60" s="168" t="s">
        <v>96</v>
      </c>
      <c r="E60" s="169"/>
      <c r="F60" s="169"/>
      <c r="G60" s="169"/>
      <c r="H60" s="169"/>
      <c r="I60" s="169"/>
      <c r="J60" s="170">
        <f>J87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97</v>
      </c>
      <c r="E61" s="175"/>
      <c r="F61" s="175"/>
      <c r="G61" s="175"/>
      <c r="H61" s="175"/>
      <c r="I61" s="175"/>
      <c r="J61" s="176">
        <f>J88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98</v>
      </c>
      <c r="E62" s="175"/>
      <c r="F62" s="175"/>
      <c r="G62" s="175"/>
      <c r="H62" s="175"/>
      <c r="I62" s="175"/>
      <c r="J62" s="176">
        <f>J142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99</v>
      </c>
      <c r="E63" s="175"/>
      <c r="F63" s="175"/>
      <c r="G63" s="175"/>
      <c r="H63" s="175"/>
      <c r="I63" s="175"/>
      <c r="J63" s="176">
        <f>J150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100</v>
      </c>
      <c r="E64" s="175"/>
      <c r="F64" s="175"/>
      <c r="G64" s="175"/>
      <c r="H64" s="175"/>
      <c r="I64" s="175"/>
      <c r="J64" s="176">
        <f>J251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101</v>
      </c>
      <c r="E65" s="175"/>
      <c r="F65" s="175"/>
      <c r="G65" s="175"/>
      <c r="H65" s="175"/>
      <c r="I65" s="175"/>
      <c r="J65" s="176">
        <f>J256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102</v>
      </c>
      <c r="E66" s="175"/>
      <c r="F66" s="175"/>
      <c r="G66" s="175"/>
      <c r="H66" s="175"/>
      <c r="I66" s="175"/>
      <c r="J66" s="176">
        <f>J270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103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161" t="str">
        <f>E7</f>
        <v>EXPERIMENTÁLNÍ SOBĚSTAČNÝ DŮM SŠE OSTRAVA- etapa III.</v>
      </c>
      <c r="F76" s="33"/>
      <c r="G76" s="33"/>
      <c r="H76" s="33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90</v>
      </c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70" t="str">
        <f>E9</f>
        <v>SO 03 - Splašková kanalizace a vodovodní přípojka</v>
      </c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21</v>
      </c>
      <c r="D80" s="41"/>
      <c r="E80" s="41"/>
      <c r="F80" s="28" t="str">
        <f>F12</f>
        <v>NA JÍZDÁRNĚ 423/30, OSTRAVA, 702 00</v>
      </c>
      <c r="G80" s="41"/>
      <c r="H80" s="41"/>
      <c r="I80" s="33" t="s">
        <v>23</v>
      </c>
      <c r="J80" s="73" t="str">
        <f>IF(J12="","",J12)</f>
        <v>23.8.2021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5.65" customHeight="1">
      <c r="A82" s="39"/>
      <c r="B82" s="40"/>
      <c r="C82" s="33" t="s">
        <v>25</v>
      </c>
      <c r="D82" s="41"/>
      <c r="E82" s="41"/>
      <c r="F82" s="28" t="str">
        <f>E15</f>
        <v>STŘEDNÍ ŠKOLA ELEKTROTECHNICKÁ, OSTRAVA</v>
      </c>
      <c r="G82" s="41"/>
      <c r="H82" s="41"/>
      <c r="I82" s="33" t="s">
        <v>31</v>
      </c>
      <c r="J82" s="37" t="str">
        <f>E21</f>
        <v>Ing. arch. Ing. Daniel Vaněk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29</v>
      </c>
      <c r="D83" s="41"/>
      <c r="E83" s="41"/>
      <c r="F83" s="28" t="str">
        <f>IF(E18="","",E18)</f>
        <v>Vyplň údaj</v>
      </c>
      <c r="G83" s="41"/>
      <c r="H83" s="41"/>
      <c r="I83" s="33" t="s">
        <v>34</v>
      </c>
      <c r="J83" s="37" t="str">
        <f>E24</f>
        <v>Ateliér EMMET s.r.o.</v>
      </c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0.32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11" customFormat="1" ht="29.28" customHeight="1">
      <c r="A85" s="178"/>
      <c r="B85" s="179"/>
      <c r="C85" s="180" t="s">
        <v>104</v>
      </c>
      <c r="D85" s="181" t="s">
        <v>57</v>
      </c>
      <c r="E85" s="181" t="s">
        <v>53</v>
      </c>
      <c r="F85" s="181" t="s">
        <v>54</v>
      </c>
      <c r="G85" s="181" t="s">
        <v>105</v>
      </c>
      <c r="H85" s="181" t="s">
        <v>106</v>
      </c>
      <c r="I85" s="181" t="s">
        <v>107</v>
      </c>
      <c r="J85" s="181" t="s">
        <v>94</v>
      </c>
      <c r="K85" s="182" t="s">
        <v>108</v>
      </c>
      <c r="L85" s="183"/>
      <c r="M85" s="93" t="s">
        <v>19</v>
      </c>
      <c r="N85" s="94" t="s">
        <v>42</v>
      </c>
      <c r="O85" s="94" t="s">
        <v>109</v>
      </c>
      <c r="P85" s="94" t="s">
        <v>110</v>
      </c>
      <c r="Q85" s="94" t="s">
        <v>111</v>
      </c>
      <c r="R85" s="94" t="s">
        <v>112</v>
      </c>
      <c r="S85" s="94" t="s">
        <v>113</v>
      </c>
      <c r="T85" s="95" t="s">
        <v>114</v>
      </c>
      <c r="U85" s="178"/>
      <c r="V85" s="178"/>
      <c r="W85" s="178"/>
      <c r="X85" s="178"/>
      <c r="Y85" s="178"/>
      <c r="Z85" s="178"/>
      <c r="AA85" s="178"/>
      <c r="AB85" s="178"/>
      <c r="AC85" s="178"/>
      <c r="AD85" s="178"/>
      <c r="AE85" s="178"/>
    </row>
    <row r="86" s="2" customFormat="1" ht="22.8" customHeight="1">
      <c r="A86" s="39"/>
      <c r="B86" s="40"/>
      <c r="C86" s="100" t="s">
        <v>115</v>
      </c>
      <c r="D86" s="41"/>
      <c r="E86" s="41"/>
      <c r="F86" s="41"/>
      <c r="G86" s="41"/>
      <c r="H86" s="41"/>
      <c r="I86" s="41"/>
      <c r="J86" s="184">
        <f>BK86</f>
        <v>0</v>
      </c>
      <c r="K86" s="41"/>
      <c r="L86" s="45"/>
      <c r="M86" s="96"/>
      <c r="N86" s="185"/>
      <c r="O86" s="97"/>
      <c r="P86" s="186">
        <f>P87</f>
        <v>0</v>
      </c>
      <c r="Q86" s="97"/>
      <c r="R86" s="186">
        <f>R87</f>
        <v>36.676472990000001</v>
      </c>
      <c r="S86" s="97"/>
      <c r="T86" s="187">
        <f>T87</f>
        <v>0.021000000000000001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71</v>
      </c>
      <c r="AU86" s="18" t="s">
        <v>95</v>
      </c>
      <c r="BK86" s="188">
        <f>BK87</f>
        <v>0</v>
      </c>
    </row>
    <row r="87" s="12" customFormat="1" ht="25.92" customHeight="1">
      <c r="A87" s="12"/>
      <c r="B87" s="189"/>
      <c r="C87" s="190"/>
      <c r="D87" s="191" t="s">
        <v>71</v>
      </c>
      <c r="E87" s="192" t="s">
        <v>116</v>
      </c>
      <c r="F87" s="192" t="s">
        <v>117</v>
      </c>
      <c r="G87" s="190"/>
      <c r="H87" s="190"/>
      <c r="I87" s="193"/>
      <c r="J87" s="194">
        <f>BK87</f>
        <v>0</v>
      </c>
      <c r="K87" s="190"/>
      <c r="L87" s="195"/>
      <c r="M87" s="196"/>
      <c r="N87" s="197"/>
      <c r="O87" s="197"/>
      <c r="P87" s="198">
        <f>P88+P142+P150+P251+P256+P270</f>
        <v>0</v>
      </c>
      <c r="Q87" s="197"/>
      <c r="R87" s="198">
        <f>R88+R142+R150+R251+R256+R270</f>
        <v>36.676472990000001</v>
      </c>
      <c r="S87" s="197"/>
      <c r="T87" s="199">
        <f>T88+T142+T150+T251+T256+T270</f>
        <v>0.021000000000000001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0" t="s">
        <v>80</v>
      </c>
      <c r="AT87" s="201" t="s">
        <v>71</v>
      </c>
      <c r="AU87" s="201" t="s">
        <v>72</v>
      </c>
      <c r="AY87" s="200" t="s">
        <v>118</v>
      </c>
      <c r="BK87" s="202">
        <f>BK88+BK142+BK150+BK251+BK256+BK270</f>
        <v>0</v>
      </c>
    </row>
    <row r="88" s="12" customFormat="1" ht="22.8" customHeight="1">
      <c r="A88" s="12"/>
      <c r="B88" s="189"/>
      <c r="C88" s="190"/>
      <c r="D88" s="191" t="s">
        <v>71</v>
      </c>
      <c r="E88" s="203" t="s">
        <v>80</v>
      </c>
      <c r="F88" s="203" t="s">
        <v>119</v>
      </c>
      <c r="G88" s="190"/>
      <c r="H88" s="190"/>
      <c r="I88" s="193"/>
      <c r="J88" s="204">
        <f>BK88</f>
        <v>0</v>
      </c>
      <c r="K88" s="190"/>
      <c r="L88" s="195"/>
      <c r="M88" s="196"/>
      <c r="N88" s="197"/>
      <c r="O88" s="197"/>
      <c r="P88" s="198">
        <f>SUM(P89:P141)</f>
        <v>0</v>
      </c>
      <c r="Q88" s="197"/>
      <c r="R88" s="198">
        <f>SUM(R89:R141)</f>
        <v>34.231999999999999</v>
      </c>
      <c r="S88" s="197"/>
      <c r="T88" s="199">
        <f>SUM(T89:T141)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0" t="s">
        <v>80</v>
      </c>
      <c r="AT88" s="201" t="s">
        <v>71</v>
      </c>
      <c r="AU88" s="201" t="s">
        <v>80</v>
      </c>
      <c r="AY88" s="200" t="s">
        <v>118</v>
      </c>
      <c r="BK88" s="202">
        <f>SUM(BK89:BK141)</f>
        <v>0</v>
      </c>
    </row>
    <row r="89" s="2" customFormat="1" ht="24.15" customHeight="1">
      <c r="A89" s="39"/>
      <c r="B89" s="40"/>
      <c r="C89" s="205" t="s">
        <v>80</v>
      </c>
      <c r="D89" s="205" t="s">
        <v>120</v>
      </c>
      <c r="E89" s="206" t="s">
        <v>121</v>
      </c>
      <c r="F89" s="207" t="s">
        <v>122</v>
      </c>
      <c r="G89" s="208" t="s">
        <v>123</v>
      </c>
      <c r="H89" s="209">
        <v>30</v>
      </c>
      <c r="I89" s="210"/>
      <c r="J89" s="211">
        <f>ROUND(I89*H89,2)</f>
        <v>0</v>
      </c>
      <c r="K89" s="207" t="s">
        <v>124</v>
      </c>
      <c r="L89" s="45"/>
      <c r="M89" s="212" t="s">
        <v>19</v>
      </c>
      <c r="N89" s="213" t="s">
        <v>43</v>
      </c>
      <c r="O89" s="85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125</v>
      </c>
      <c r="AT89" s="216" t="s">
        <v>120</v>
      </c>
      <c r="AU89" s="216" t="s">
        <v>82</v>
      </c>
      <c r="AY89" s="18" t="s">
        <v>118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80</v>
      </c>
      <c r="BK89" s="217">
        <f>ROUND(I89*H89,2)</f>
        <v>0</v>
      </c>
      <c r="BL89" s="18" t="s">
        <v>125</v>
      </c>
      <c r="BM89" s="216" t="s">
        <v>126</v>
      </c>
    </row>
    <row r="90" s="2" customFormat="1">
      <c r="A90" s="39"/>
      <c r="B90" s="40"/>
      <c r="C90" s="41"/>
      <c r="D90" s="218" t="s">
        <v>127</v>
      </c>
      <c r="E90" s="41"/>
      <c r="F90" s="219" t="s">
        <v>128</v>
      </c>
      <c r="G90" s="41"/>
      <c r="H90" s="41"/>
      <c r="I90" s="220"/>
      <c r="J90" s="41"/>
      <c r="K90" s="41"/>
      <c r="L90" s="45"/>
      <c r="M90" s="221"/>
      <c r="N90" s="222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127</v>
      </c>
      <c r="AU90" s="18" t="s">
        <v>82</v>
      </c>
    </row>
    <row r="91" s="2" customFormat="1">
      <c r="A91" s="39"/>
      <c r="B91" s="40"/>
      <c r="C91" s="41"/>
      <c r="D91" s="223" t="s">
        <v>129</v>
      </c>
      <c r="E91" s="41"/>
      <c r="F91" s="224" t="s">
        <v>130</v>
      </c>
      <c r="G91" s="41"/>
      <c r="H91" s="41"/>
      <c r="I91" s="220"/>
      <c r="J91" s="41"/>
      <c r="K91" s="41"/>
      <c r="L91" s="45"/>
      <c r="M91" s="221"/>
      <c r="N91" s="222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129</v>
      </c>
      <c r="AU91" s="18" t="s">
        <v>82</v>
      </c>
    </row>
    <row r="92" s="13" customFormat="1">
      <c r="A92" s="13"/>
      <c r="B92" s="225"/>
      <c r="C92" s="226"/>
      <c r="D92" s="218" t="s">
        <v>131</v>
      </c>
      <c r="E92" s="227" t="s">
        <v>19</v>
      </c>
      <c r="F92" s="228" t="s">
        <v>132</v>
      </c>
      <c r="G92" s="226"/>
      <c r="H92" s="227" t="s">
        <v>19</v>
      </c>
      <c r="I92" s="229"/>
      <c r="J92" s="226"/>
      <c r="K92" s="226"/>
      <c r="L92" s="230"/>
      <c r="M92" s="231"/>
      <c r="N92" s="232"/>
      <c r="O92" s="232"/>
      <c r="P92" s="232"/>
      <c r="Q92" s="232"/>
      <c r="R92" s="232"/>
      <c r="S92" s="232"/>
      <c r="T92" s="23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4" t="s">
        <v>131</v>
      </c>
      <c r="AU92" s="234" t="s">
        <v>82</v>
      </c>
      <c r="AV92" s="13" t="s">
        <v>80</v>
      </c>
      <c r="AW92" s="13" t="s">
        <v>33</v>
      </c>
      <c r="AX92" s="13" t="s">
        <v>72</v>
      </c>
      <c r="AY92" s="234" t="s">
        <v>118</v>
      </c>
    </row>
    <row r="93" s="14" customFormat="1">
      <c r="A93" s="14"/>
      <c r="B93" s="235"/>
      <c r="C93" s="236"/>
      <c r="D93" s="218" t="s">
        <v>131</v>
      </c>
      <c r="E93" s="237" t="s">
        <v>19</v>
      </c>
      <c r="F93" s="238" t="s">
        <v>133</v>
      </c>
      <c r="G93" s="236"/>
      <c r="H93" s="239">
        <v>15</v>
      </c>
      <c r="I93" s="240"/>
      <c r="J93" s="236"/>
      <c r="K93" s="236"/>
      <c r="L93" s="241"/>
      <c r="M93" s="242"/>
      <c r="N93" s="243"/>
      <c r="O93" s="243"/>
      <c r="P93" s="243"/>
      <c r="Q93" s="243"/>
      <c r="R93" s="243"/>
      <c r="S93" s="243"/>
      <c r="T93" s="244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5" t="s">
        <v>131</v>
      </c>
      <c r="AU93" s="245" t="s">
        <v>82</v>
      </c>
      <c r="AV93" s="14" t="s">
        <v>82</v>
      </c>
      <c r="AW93" s="14" t="s">
        <v>33</v>
      </c>
      <c r="AX93" s="14" t="s">
        <v>72</v>
      </c>
      <c r="AY93" s="245" t="s">
        <v>118</v>
      </c>
    </row>
    <row r="94" s="14" customFormat="1">
      <c r="A94" s="14"/>
      <c r="B94" s="235"/>
      <c r="C94" s="236"/>
      <c r="D94" s="218" t="s">
        <v>131</v>
      </c>
      <c r="E94" s="237" t="s">
        <v>19</v>
      </c>
      <c r="F94" s="238" t="s">
        <v>134</v>
      </c>
      <c r="G94" s="236"/>
      <c r="H94" s="239">
        <v>15</v>
      </c>
      <c r="I94" s="240"/>
      <c r="J94" s="236"/>
      <c r="K94" s="236"/>
      <c r="L94" s="241"/>
      <c r="M94" s="242"/>
      <c r="N94" s="243"/>
      <c r="O94" s="243"/>
      <c r="P94" s="243"/>
      <c r="Q94" s="243"/>
      <c r="R94" s="243"/>
      <c r="S94" s="243"/>
      <c r="T94" s="244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5" t="s">
        <v>131</v>
      </c>
      <c r="AU94" s="245" t="s">
        <v>82</v>
      </c>
      <c r="AV94" s="14" t="s">
        <v>82</v>
      </c>
      <c r="AW94" s="14" t="s">
        <v>33</v>
      </c>
      <c r="AX94" s="14" t="s">
        <v>72</v>
      </c>
      <c r="AY94" s="245" t="s">
        <v>118</v>
      </c>
    </row>
    <row r="95" s="15" customFormat="1">
      <c r="A95" s="15"/>
      <c r="B95" s="246"/>
      <c r="C95" s="247"/>
      <c r="D95" s="218" t="s">
        <v>131</v>
      </c>
      <c r="E95" s="248" t="s">
        <v>19</v>
      </c>
      <c r="F95" s="249" t="s">
        <v>135</v>
      </c>
      <c r="G95" s="247"/>
      <c r="H95" s="250">
        <v>30</v>
      </c>
      <c r="I95" s="251"/>
      <c r="J95" s="247"/>
      <c r="K95" s="247"/>
      <c r="L95" s="252"/>
      <c r="M95" s="253"/>
      <c r="N95" s="254"/>
      <c r="O95" s="254"/>
      <c r="P95" s="254"/>
      <c r="Q95" s="254"/>
      <c r="R95" s="254"/>
      <c r="S95" s="254"/>
      <c r="T95" s="25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T95" s="256" t="s">
        <v>131</v>
      </c>
      <c r="AU95" s="256" t="s">
        <v>82</v>
      </c>
      <c r="AV95" s="15" t="s">
        <v>125</v>
      </c>
      <c r="AW95" s="15" t="s">
        <v>33</v>
      </c>
      <c r="AX95" s="15" t="s">
        <v>80</v>
      </c>
      <c r="AY95" s="256" t="s">
        <v>118</v>
      </c>
    </row>
    <row r="96" s="2" customFormat="1" ht="33" customHeight="1">
      <c r="A96" s="39"/>
      <c r="B96" s="40"/>
      <c r="C96" s="205" t="s">
        <v>82</v>
      </c>
      <c r="D96" s="205" t="s">
        <v>120</v>
      </c>
      <c r="E96" s="206" t="s">
        <v>136</v>
      </c>
      <c r="F96" s="207" t="s">
        <v>137</v>
      </c>
      <c r="G96" s="208" t="s">
        <v>138</v>
      </c>
      <c r="H96" s="209">
        <v>51.920000000000002</v>
      </c>
      <c r="I96" s="210"/>
      <c r="J96" s="211">
        <f>ROUND(I96*H96,2)</f>
        <v>0</v>
      </c>
      <c r="K96" s="207" t="s">
        <v>124</v>
      </c>
      <c r="L96" s="45"/>
      <c r="M96" s="212" t="s">
        <v>19</v>
      </c>
      <c r="N96" s="213" t="s">
        <v>43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125</v>
      </c>
      <c r="AT96" s="216" t="s">
        <v>120</v>
      </c>
      <c r="AU96" s="216" t="s">
        <v>82</v>
      </c>
      <c r="AY96" s="18" t="s">
        <v>118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80</v>
      </c>
      <c r="BK96" s="217">
        <f>ROUND(I96*H96,2)</f>
        <v>0</v>
      </c>
      <c r="BL96" s="18" t="s">
        <v>125</v>
      </c>
      <c r="BM96" s="216" t="s">
        <v>139</v>
      </c>
    </row>
    <row r="97" s="2" customFormat="1">
      <c r="A97" s="39"/>
      <c r="B97" s="40"/>
      <c r="C97" s="41"/>
      <c r="D97" s="218" t="s">
        <v>127</v>
      </c>
      <c r="E97" s="41"/>
      <c r="F97" s="219" t="s">
        <v>140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127</v>
      </c>
      <c r="AU97" s="18" t="s">
        <v>82</v>
      </c>
    </row>
    <row r="98" s="2" customFormat="1">
      <c r="A98" s="39"/>
      <c r="B98" s="40"/>
      <c r="C98" s="41"/>
      <c r="D98" s="223" t="s">
        <v>129</v>
      </c>
      <c r="E98" s="41"/>
      <c r="F98" s="224" t="s">
        <v>141</v>
      </c>
      <c r="G98" s="41"/>
      <c r="H98" s="41"/>
      <c r="I98" s="220"/>
      <c r="J98" s="41"/>
      <c r="K98" s="41"/>
      <c r="L98" s="45"/>
      <c r="M98" s="221"/>
      <c r="N98" s="22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129</v>
      </c>
      <c r="AU98" s="18" t="s">
        <v>82</v>
      </c>
    </row>
    <row r="99" s="13" customFormat="1">
      <c r="A99" s="13"/>
      <c r="B99" s="225"/>
      <c r="C99" s="226"/>
      <c r="D99" s="218" t="s">
        <v>131</v>
      </c>
      <c r="E99" s="227" t="s">
        <v>19</v>
      </c>
      <c r="F99" s="228" t="s">
        <v>132</v>
      </c>
      <c r="G99" s="226"/>
      <c r="H99" s="227" t="s">
        <v>19</v>
      </c>
      <c r="I99" s="229"/>
      <c r="J99" s="226"/>
      <c r="K99" s="226"/>
      <c r="L99" s="230"/>
      <c r="M99" s="231"/>
      <c r="N99" s="232"/>
      <c r="O99" s="232"/>
      <c r="P99" s="232"/>
      <c r="Q99" s="232"/>
      <c r="R99" s="232"/>
      <c r="S99" s="232"/>
      <c r="T99" s="23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4" t="s">
        <v>131</v>
      </c>
      <c r="AU99" s="234" t="s">
        <v>82</v>
      </c>
      <c r="AV99" s="13" t="s">
        <v>80</v>
      </c>
      <c r="AW99" s="13" t="s">
        <v>33</v>
      </c>
      <c r="AX99" s="13" t="s">
        <v>72</v>
      </c>
      <c r="AY99" s="234" t="s">
        <v>118</v>
      </c>
    </row>
    <row r="100" s="14" customFormat="1">
      <c r="A100" s="14"/>
      <c r="B100" s="235"/>
      <c r="C100" s="236"/>
      <c r="D100" s="218" t="s">
        <v>131</v>
      </c>
      <c r="E100" s="237" t="s">
        <v>19</v>
      </c>
      <c r="F100" s="238" t="s">
        <v>142</v>
      </c>
      <c r="G100" s="236"/>
      <c r="H100" s="239">
        <v>17.84</v>
      </c>
      <c r="I100" s="240"/>
      <c r="J100" s="236"/>
      <c r="K100" s="236"/>
      <c r="L100" s="241"/>
      <c r="M100" s="242"/>
      <c r="N100" s="243"/>
      <c r="O100" s="243"/>
      <c r="P100" s="243"/>
      <c r="Q100" s="243"/>
      <c r="R100" s="243"/>
      <c r="S100" s="243"/>
      <c r="T100" s="24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5" t="s">
        <v>131</v>
      </c>
      <c r="AU100" s="245" t="s">
        <v>82</v>
      </c>
      <c r="AV100" s="14" t="s">
        <v>82</v>
      </c>
      <c r="AW100" s="14" t="s">
        <v>33</v>
      </c>
      <c r="AX100" s="14" t="s">
        <v>72</v>
      </c>
      <c r="AY100" s="245" t="s">
        <v>118</v>
      </c>
    </row>
    <row r="101" s="14" customFormat="1">
      <c r="A101" s="14"/>
      <c r="B101" s="235"/>
      <c r="C101" s="236"/>
      <c r="D101" s="218" t="s">
        <v>131</v>
      </c>
      <c r="E101" s="237" t="s">
        <v>19</v>
      </c>
      <c r="F101" s="238" t="s">
        <v>143</v>
      </c>
      <c r="G101" s="236"/>
      <c r="H101" s="239">
        <v>34.079999999999998</v>
      </c>
      <c r="I101" s="240"/>
      <c r="J101" s="236"/>
      <c r="K101" s="236"/>
      <c r="L101" s="241"/>
      <c r="M101" s="242"/>
      <c r="N101" s="243"/>
      <c r="O101" s="243"/>
      <c r="P101" s="243"/>
      <c r="Q101" s="243"/>
      <c r="R101" s="243"/>
      <c r="S101" s="243"/>
      <c r="T101" s="24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5" t="s">
        <v>131</v>
      </c>
      <c r="AU101" s="245" t="s">
        <v>82</v>
      </c>
      <c r="AV101" s="14" t="s">
        <v>82</v>
      </c>
      <c r="AW101" s="14" t="s">
        <v>33</v>
      </c>
      <c r="AX101" s="14" t="s">
        <v>72</v>
      </c>
      <c r="AY101" s="245" t="s">
        <v>118</v>
      </c>
    </row>
    <row r="102" s="15" customFormat="1">
      <c r="A102" s="15"/>
      <c r="B102" s="246"/>
      <c r="C102" s="247"/>
      <c r="D102" s="218" t="s">
        <v>131</v>
      </c>
      <c r="E102" s="248" t="s">
        <v>19</v>
      </c>
      <c r="F102" s="249" t="s">
        <v>135</v>
      </c>
      <c r="G102" s="247"/>
      <c r="H102" s="250">
        <v>51.920000000000002</v>
      </c>
      <c r="I102" s="251"/>
      <c r="J102" s="247"/>
      <c r="K102" s="247"/>
      <c r="L102" s="252"/>
      <c r="M102" s="253"/>
      <c r="N102" s="254"/>
      <c r="O102" s="254"/>
      <c r="P102" s="254"/>
      <c r="Q102" s="254"/>
      <c r="R102" s="254"/>
      <c r="S102" s="254"/>
      <c r="T102" s="25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T102" s="256" t="s">
        <v>131</v>
      </c>
      <c r="AU102" s="256" t="s">
        <v>82</v>
      </c>
      <c r="AV102" s="15" t="s">
        <v>125</v>
      </c>
      <c r="AW102" s="15" t="s">
        <v>33</v>
      </c>
      <c r="AX102" s="15" t="s">
        <v>80</v>
      </c>
      <c r="AY102" s="256" t="s">
        <v>118</v>
      </c>
    </row>
    <row r="103" s="2" customFormat="1" ht="37.8" customHeight="1">
      <c r="A103" s="39"/>
      <c r="B103" s="40"/>
      <c r="C103" s="205" t="s">
        <v>144</v>
      </c>
      <c r="D103" s="205" t="s">
        <v>120</v>
      </c>
      <c r="E103" s="206" t="s">
        <v>145</v>
      </c>
      <c r="F103" s="207" t="s">
        <v>146</v>
      </c>
      <c r="G103" s="208" t="s">
        <v>138</v>
      </c>
      <c r="H103" s="209">
        <v>23.611999999999998</v>
      </c>
      <c r="I103" s="210"/>
      <c r="J103" s="211">
        <f>ROUND(I103*H103,2)</f>
        <v>0</v>
      </c>
      <c r="K103" s="207" t="s">
        <v>124</v>
      </c>
      <c r="L103" s="45"/>
      <c r="M103" s="212" t="s">
        <v>19</v>
      </c>
      <c r="N103" s="213" t="s">
        <v>43</v>
      </c>
      <c r="O103" s="85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125</v>
      </c>
      <c r="AT103" s="216" t="s">
        <v>120</v>
      </c>
      <c r="AU103" s="216" t="s">
        <v>82</v>
      </c>
      <c r="AY103" s="18" t="s">
        <v>118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80</v>
      </c>
      <c r="BK103" s="217">
        <f>ROUND(I103*H103,2)</f>
        <v>0</v>
      </c>
      <c r="BL103" s="18" t="s">
        <v>125</v>
      </c>
      <c r="BM103" s="216" t="s">
        <v>147</v>
      </c>
    </row>
    <row r="104" s="2" customFormat="1">
      <c r="A104" s="39"/>
      <c r="B104" s="40"/>
      <c r="C104" s="41"/>
      <c r="D104" s="218" t="s">
        <v>127</v>
      </c>
      <c r="E104" s="41"/>
      <c r="F104" s="219" t="s">
        <v>148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127</v>
      </c>
      <c r="AU104" s="18" t="s">
        <v>82</v>
      </c>
    </row>
    <row r="105" s="2" customFormat="1">
      <c r="A105" s="39"/>
      <c r="B105" s="40"/>
      <c r="C105" s="41"/>
      <c r="D105" s="223" t="s">
        <v>129</v>
      </c>
      <c r="E105" s="41"/>
      <c r="F105" s="224" t="s">
        <v>149</v>
      </c>
      <c r="G105" s="41"/>
      <c r="H105" s="41"/>
      <c r="I105" s="220"/>
      <c r="J105" s="41"/>
      <c r="K105" s="41"/>
      <c r="L105" s="45"/>
      <c r="M105" s="221"/>
      <c r="N105" s="222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129</v>
      </c>
      <c r="AU105" s="18" t="s">
        <v>82</v>
      </c>
    </row>
    <row r="106" s="13" customFormat="1">
      <c r="A106" s="13"/>
      <c r="B106" s="225"/>
      <c r="C106" s="226"/>
      <c r="D106" s="218" t="s">
        <v>131</v>
      </c>
      <c r="E106" s="227" t="s">
        <v>19</v>
      </c>
      <c r="F106" s="228" t="s">
        <v>150</v>
      </c>
      <c r="G106" s="226"/>
      <c r="H106" s="227" t="s">
        <v>19</v>
      </c>
      <c r="I106" s="229"/>
      <c r="J106" s="226"/>
      <c r="K106" s="226"/>
      <c r="L106" s="230"/>
      <c r="M106" s="231"/>
      <c r="N106" s="232"/>
      <c r="O106" s="232"/>
      <c r="P106" s="232"/>
      <c r="Q106" s="232"/>
      <c r="R106" s="232"/>
      <c r="S106" s="232"/>
      <c r="T106" s="23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4" t="s">
        <v>131</v>
      </c>
      <c r="AU106" s="234" t="s">
        <v>82</v>
      </c>
      <c r="AV106" s="13" t="s">
        <v>80</v>
      </c>
      <c r="AW106" s="13" t="s">
        <v>33</v>
      </c>
      <c r="AX106" s="13" t="s">
        <v>72</v>
      </c>
      <c r="AY106" s="234" t="s">
        <v>118</v>
      </c>
    </row>
    <row r="107" s="13" customFormat="1">
      <c r="A107" s="13"/>
      <c r="B107" s="225"/>
      <c r="C107" s="226"/>
      <c r="D107" s="218" t="s">
        <v>131</v>
      </c>
      <c r="E107" s="227" t="s">
        <v>19</v>
      </c>
      <c r="F107" s="228" t="s">
        <v>151</v>
      </c>
      <c r="G107" s="226"/>
      <c r="H107" s="227" t="s">
        <v>19</v>
      </c>
      <c r="I107" s="229"/>
      <c r="J107" s="226"/>
      <c r="K107" s="226"/>
      <c r="L107" s="230"/>
      <c r="M107" s="231"/>
      <c r="N107" s="232"/>
      <c r="O107" s="232"/>
      <c r="P107" s="232"/>
      <c r="Q107" s="232"/>
      <c r="R107" s="232"/>
      <c r="S107" s="232"/>
      <c r="T107" s="23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4" t="s">
        <v>131</v>
      </c>
      <c r="AU107" s="234" t="s">
        <v>82</v>
      </c>
      <c r="AV107" s="13" t="s">
        <v>80</v>
      </c>
      <c r="AW107" s="13" t="s">
        <v>33</v>
      </c>
      <c r="AX107" s="13" t="s">
        <v>72</v>
      </c>
      <c r="AY107" s="234" t="s">
        <v>118</v>
      </c>
    </row>
    <row r="108" s="14" customFormat="1">
      <c r="A108" s="14"/>
      <c r="B108" s="235"/>
      <c r="C108" s="236"/>
      <c r="D108" s="218" t="s">
        <v>131</v>
      </c>
      <c r="E108" s="237" t="s">
        <v>19</v>
      </c>
      <c r="F108" s="238" t="s">
        <v>152</v>
      </c>
      <c r="G108" s="236"/>
      <c r="H108" s="239">
        <v>23.611999999999998</v>
      </c>
      <c r="I108" s="240"/>
      <c r="J108" s="236"/>
      <c r="K108" s="236"/>
      <c r="L108" s="241"/>
      <c r="M108" s="242"/>
      <c r="N108" s="243"/>
      <c r="O108" s="243"/>
      <c r="P108" s="243"/>
      <c r="Q108" s="243"/>
      <c r="R108" s="243"/>
      <c r="S108" s="243"/>
      <c r="T108" s="24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5" t="s">
        <v>131</v>
      </c>
      <c r="AU108" s="245" t="s">
        <v>82</v>
      </c>
      <c r="AV108" s="14" t="s">
        <v>82</v>
      </c>
      <c r="AW108" s="14" t="s">
        <v>33</v>
      </c>
      <c r="AX108" s="14" t="s">
        <v>80</v>
      </c>
      <c r="AY108" s="245" t="s">
        <v>118</v>
      </c>
    </row>
    <row r="109" s="2" customFormat="1" ht="16.5" customHeight="1">
      <c r="A109" s="39"/>
      <c r="B109" s="40"/>
      <c r="C109" s="205" t="s">
        <v>125</v>
      </c>
      <c r="D109" s="205" t="s">
        <v>120</v>
      </c>
      <c r="E109" s="206" t="s">
        <v>153</v>
      </c>
      <c r="F109" s="207" t="s">
        <v>154</v>
      </c>
      <c r="G109" s="208" t="s">
        <v>138</v>
      </c>
      <c r="H109" s="209">
        <v>49.088999999999999</v>
      </c>
      <c r="I109" s="210"/>
      <c r="J109" s="211">
        <f>ROUND(I109*H109,2)</f>
        <v>0</v>
      </c>
      <c r="K109" s="207" t="s">
        <v>124</v>
      </c>
      <c r="L109" s="45"/>
      <c r="M109" s="212" t="s">
        <v>19</v>
      </c>
      <c r="N109" s="213" t="s">
        <v>43</v>
      </c>
      <c r="O109" s="85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125</v>
      </c>
      <c r="AT109" s="216" t="s">
        <v>120</v>
      </c>
      <c r="AU109" s="216" t="s">
        <v>82</v>
      </c>
      <c r="AY109" s="18" t="s">
        <v>118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80</v>
      </c>
      <c r="BK109" s="217">
        <f>ROUND(I109*H109,2)</f>
        <v>0</v>
      </c>
      <c r="BL109" s="18" t="s">
        <v>125</v>
      </c>
      <c r="BM109" s="216" t="s">
        <v>155</v>
      </c>
    </row>
    <row r="110" s="2" customFormat="1">
      <c r="A110" s="39"/>
      <c r="B110" s="40"/>
      <c r="C110" s="41"/>
      <c r="D110" s="218" t="s">
        <v>127</v>
      </c>
      <c r="E110" s="41"/>
      <c r="F110" s="219" t="s">
        <v>156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127</v>
      </c>
      <c r="AU110" s="18" t="s">
        <v>82</v>
      </c>
    </row>
    <row r="111" s="2" customFormat="1">
      <c r="A111" s="39"/>
      <c r="B111" s="40"/>
      <c r="C111" s="41"/>
      <c r="D111" s="223" t="s">
        <v>129</v>
      </c>
      <c r="E111" s="41"/>
      <c r="F111" s="224" t="s">
        <v>157</v>
      </c>
      <c r="G111" s="41"/>
      <c r="H111" s="41"/>
      <c r="I111" s="220"/>
      <c r="J111" s="41"/>
      <c r="K111" s="41"/>
      <c r="L111" s="45"/>
      <c r="M111" s="221"/>
      <c r="N111" s="222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129</v>
      </c>
      <c r="AU111" s="18" t="s">
        <v>82</v>
      </c>
    </row>
    <row r="112" s="13" customFormat="1">
      <c r="A112" s="13"/>
      <c r="B112" s="225"/>
      <c r="C112" s="226"/>
      <c r="D112" s="218" t="s">
        <v>131</v>
      </c>
      <c r="E112" s="227" t="s">
        <v>19</v>
      </c>
      <c r="F112" s="228" t="s">
        <v>158</v>
      </c>
      <c r="G112" s="226"/>
      <c r="H112" s="227" t="s">
        <v>19</v>
      </c>
      <c r="I112" s="229"/>
      <c r="J112" s="226"/>
      <c r="K112" s="226"/>
      <c r="L112" s="230"/>
      <c r="M112" s="231"/>
      <c r="N112" s="232"/>
      <c r="O112" s="232"/>
      <c r="P112" s="232"/>
      <c r="Q112" s="232"/>
      <c r="R112" s="232"/>
      <c r="S112" s="232"/>
      <c r="T112" s="23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4" t="s">
        <v>131</v>
      </c>
      <c r="AU112" s="234" t="s">
        <v>82</v>
      </c>
      <c r="AV112" s="13" t="s">
        <v>80</v>
      </c>
      <c r="AW112" s="13" t="s">
        <v>33</v>
      </c>
      <c r="AX112" s="13" t="s">
        <v>72</v>
      </c>
      <c r="AY112" s="234" t="s">
        <v>118</v>
      </c>
    </row>
    <row r="113" s="13" customFormat="1">
      <c r="A113" s="13"/>
      <c r="B113" s="225"/>
      <c r="C113" s="226"/>
      <c r="D113" s="218" t="s">
        <v>131</v>
      </c>
      <c r="E113" s="227" t="s">
        <v>19</v>
      </c>
      <c r="F113" s="228" t="s">
        <v>151</v>
      </c>
      <c r="G113" s="226"/>
      <c r="H113" s="227" t="s">
        <v>19</v>
      </c>
      <c r="I113" s="229"/>
      <c r="J113" s="226"/>
      <c r="K113" s="226"/>
      <c r="L113" s="230"/>
      <c r="M113" s="231"/>
      <c r="N113" s="232"/>
      <c r="O113" s="232"/>
      <c r="P113" s="232"/>
      <c r="Q113" s="232"/>
      <c r="R113" s="232"/>
      <c r="S113" s="232"/>
      <c r="T113" s="23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4" t="s">
        <v>131</v>
      </c>
      <c r="AU113" s="234" t="s">
        <v>82</v>
      </c>
      <c r="AV113" s="13" t="s">
        <v>80</v>
      </c>
      <c r="AW113" s="13" t="s">
        <v>33</v>
      </c>
      <c r="AX113" s="13" t="s">
        <v>72</v>
      </c>
      <c r="AY113" s="234" t="s">
        <v>118</v>
      </c>
    </row>
    <row r="114" s="14" customFormat="1">
      <c r="A114" s="14"/>
      <c r="B114" s="235"/>
      <c r="C114" s="236"/>
      <c r="D114" s="218" t="s">
        <v>131</v>
      </c>
      <c r="E114" s="237" t="s">
        <v>19</v>
      </c>
      <c r="F114" s="238" t="s">
        <v>159</v>
      </c>
      <c r="G114" s="236"/>
      <c r="H114" s="239">
        <v>49.088999999999999</v>
      </c>
      <c r="I114" s="240"/>
      <c r="J114" s="236"/>
      <c r="K114" s="236"/>
      <c r="L114" s="241"/>
      <c r="M114" s="242"/>
      <c r="N114" s="243"/>
      <c r="O114" s="243"/>
      <c r="P114" s="243"/>
      <c r="Q114" s="243"/>
      <c r="R114" s="243"/>
      <c r="S114" s="243"/>
      <c r="T114" s="24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5" t="s">
        <v>131</v>
      </c>
      <c r="AU114" s="245" t="s">
        <v>82</v>
      </c>
      <c r="AV114" s="14" t="s">
        <v>82</v>
      </c>
      <c r="AW114" s="14" t="s">
        <v>33</v>
      </c>
      <c r="AX114" s="14" t="s">
        <v>80</v>
      </c>
      <c r="AY114" s="245" t="s">
        <v>118</v>
      </c>
    </row>
    <row r="115" s="2" customFormat="1" ht="24.15" customHeight="1">
      <c r="A115" s="39"/>
      <c r="B115" s="40"/>
      <c r="C115" s="205" t="s">
        <v>160</v>
      </c>
      <c r="D115" s="205" t="s">
        <v>120</v>
      </c>
      <c r="E115" s="206" t="s">
        <v>161</v>
      </c>
      <c r="F115" s="207" t="s">
        <v>162</v>
      </c>
      <c r="G115" s="208" t="s">
        <v>138</v>
      </c>
      <c r="H115" s="209">
        <v>28.308</v>
      </c>
      <c r="I115" s="210"/>
      <c r="J115" s="211">
        <f>ROUND(I115*H115,2)</f>
        <v>0</v>
      </c>
      <c r="K115" s="207" t="s">
        <v>124</v>
      </c>
      <c r="L115" s="45"/>
      <c r="M115" s="212" t="s">
        <v>19</v>
      </c>
      <c r="N115" s="213" t="s">
        <v>43</v>
      </c>
      <c r="O115" s="85"/>
      <c r="P115" s="214">
        <f>O115*H115</f>
        <v>0</v>
      </c>
      <c r="Q115" s="214">
        <v>0</v>
      </c>
      <c r="R115" s="214">
        <f>Q115*H115</f>
        <v>0</v>
      </c>
      <c r="S115" s="214">
        <v>0</v>
      </c>
      <c r="T115" s="215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125</v>
      </c>
      <c r="AT115" s="216" t="s">
        <v>120</v>
      </c>
      <c r="AU115" s="216" t="s">
        <v>82</v>
      </c>
      <c r="AY115" s="18" t="s">
        <v>118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80</v>
      </c>
      <c r="BK115" s="217">
        <f>ROUND(I115*H115,2)</f>
        <v>0</v>
      </c>
      <c r="BL115" s="18" t="s">
        <v>125</v>
      </c>
      <c r="BM115" s="216" t="s">
        <v>163</v>
      </c>
    </row>
    <row r="116" s="2" customFormat="1">
      <c r="A116" s="39"/>
      <c r="B116" s="40"/>
      <c r="C116" s="41"/>
      <c r="D116" s="218" t="s">
        <v>127</v>
      </c>
      <c r="E116" s="41"/>
      <c r="F116" s="219" t="s">
        <v>164</v>
      </c>
      <c r="G116" s="41"/>
      <c r="H116" s="41"/>
      <c r="I116" s="220"/>
      <c r="J116" s="41"/>
      <c r="K116" s="41"/>
      <c r="L116" s="45"/>
      <c r="M116" s="221"/>
      <c r="N116" s="222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127</v>
      </c>
      <c r="AU116" s="18" t="s">
        <v>82</v>
      </c>
    </row>
    <row r="117" s="2" customFormat="1">
      <c r="A117" s="39"/>
      <c r="B117" s="40"/>
      <c r="C117" s="41"/>
      <c r="D117" s="223" t="s">
        <v>129</v>
      </c>
      <c r="E117" s="41"/>
      <c r="F117" s="224" t="s">
        <v>165</v>
      </c>
      <c r="G117" s="41"/>
      <c r="H117" s="41"/>
      <c r="I117" s="220"/>
      <c r="J117" s="41"/>
      <c r="K117" s="41"/>
      <c r="L117" s="45"/>
      <c r="M117" s="221"/>
      <c r="N117" s="222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129</v>
      </c>
      <c r="AU117" s="18" t="s">
        <v>82</v>
      </c>
    </row>
    <row r="118" s="13" customFormat="1">
      <c r="A118" s="13"/>
      <c r="B118" s="225"/>
      <c r="C118" s="226"/>
      <c r="D118" s="218" t="s">
        <v>131</v>
      </c>
      <c r="E118" s="227" t="s">
        <v>19</v>
      </c>
      <c r="F118" s="228" t="s">
        <v>132</v>
      </c>
      <c r="G118" s="226"/>
      <c r="H118" s="227" t="s">
        <v>19</v>
      </c>
      <c r="I118" s="229"/>
      <c r="J118" s="226"/>
      <c r="K118" s="226"/>
      <c r="L118" s="230"/>
      <c r="M118" s="231"/>
      <c r="N118" s="232"/>
      <c r="O118" s="232"/>
      <c r="P118" s="232"/>
      <c r="Q118" s="232"/>
      <c r="R118" s="232"/>
      <c r="S118" s="232"/>
      <c r="T118" s="23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4" t="s">
        <v>131</v>
      </c>
      <c r="AU118" s="234" t="s">
        <v>82</v>
      </c>
      <c r="AV118" s="13" t="s">
        <v>80</v>
      </c>
      <c r="AW118" s="13" t="s">
        <v>33</v>
      </c>
      <c r="AX118" s="13" t="s">
        <v>72</v>
      </c>
      <c r="AY118" s="234" t="s">
        <v>118</v>
      </c>
    </row>
    <row r="119" s="13" customFormat="1">
      <c r="A119" s="13"/>
      <c r="B119" s="225"/>
      <c r="C119" s="226"/>
      <c r="D119" s="218" t="s">
        <v>131</v>
      </c>
      <c r="E119" s="227" t="s">
        <v>19</v>
      </c>
      <c r="F119" s="228" t="s">
        <v>166</v>
      </c>
      <c r="G119" s="226"/>
      <c r="H119" s="227" t="s">
        <v>19</v>
      </c>
      <c r="I119" s="229"/>
      <c r="J119" s="226"/>
      <c r="K119" s="226"/>
      <c r="L119" s="230"/>
      <c r="M119" s="231"/>
      <c r="N119" s="232"/>
      <c r="O119" s="232"/>
      <c r="P119" s="232"/>
      <c r="Q119" s="232"/>
      <c r="R119" s="232"/>
      <c r="S119" s="232"/>
      <c r="T119" s="23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4" t="s">
        <v>131</v>
      </c>
      <c r="AU119" s="234" t="s">
        <v>82</v>
      </c>
      <c r="AV119" s="13" t="s">
        <v>80</v>
      </c>
      <c r="AW119" s="13" t="s">
        <v>33</v>
      </c>
      <c r="AX119" s="13" t="s">
        <v>72</v>
      </c>
      <c r="AY119" s="234" t="s">
        <v>118</v>
      </c>
    </row>
    <row r="120" s="14" customFormat="1">
      <c r="A120" s="14"/>
      <c r="B120" s="235"/>
      <c r="C120" s="236"/>
      <c r="D120" s="218" t="s">
        <v>131</v>
      </c>
      <c r="E120" s="237" t="s">
        <v>19</v>
      </c>
      <c r="F120" s="238" t="s">
        <v>167</v>
      </c>
      <c r="G120" s="236"/>
      <c r="H120" s="239">
        <v>16.948</v>
      </c>
      <c r="I120" s="240"/>
      <c r="J120" s="236"/>
      <c r="K120" s="236"/>
      <c r="L120" s="241"/>
      <c r="M120" s="242"/>
      <c r="N120" s="243"/>
      <c r="O120" s="243"/>
      <c r="P120" s="243"/>
      <c r="Q120" s="243"/>
      <c r="R120" s="243"/>
      <c r="S120" s="243"/>
      <c r="T120" s="24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5" t="s">
        <v>131</v>
      </c>
      <c r="AU120" s="245" t="s">
        <v>82</v>
      </c>
      <c r="AV120" s="14" t="s">
        <v>82</v>
      </c>
      <c r="AW120" s="14" t="s">
        <v>33</v>
      </c>
      <c r="AX120" s="14" t="s">
        <v>72</v>
      </c>
      <c r="AY120" s="245" t="s">
        <v>118</v>
      </c>
    </row>
    <row r="121" s="14" customFormat="1">
      <c r="A121" s="14"/>
      <c r="B121" s="235"/>
      <c r="C121" s="236"/>
      <c r="D121" s="218" t="s">
        <v>131</v>
      </c>
      <c r="E121" s="237" t="s">
        <v>19</v>
      </c>
      <c r="F121" s="238" t="s">
        <v>168</v>
      </c>
      <c r="G121" s="236"/>
      <c r="H121" s="239">
        <v>11.359999999999999</v>
      </c>
      <c r="I121" s="240"/>
      <c r="J121" s="236"/>
      <c r="K121" s="236"/>
      <c r="L121" s="241"/>
      <c r="M121" s="242"/>
      <c r="N121" s="243"/>
      <c r="O121" s="243"/>
      <c r="P121" s="243"/>
      <c r="Q121" s="243"/>
      <c r="R121" s="243"/>
      <c r="S121" s="243"/>
      <c r="T121" s="244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5" t="s">
        <v>131</v>
      </c>
      <c r="AU121" s="245" t="s">
        <v>82</v>
      </c>
      <c r="AV121" s="14" t="s">
        <v>82</v>
      </c>
      <c r="AW121" s="14" t="s">
        <v>33</v>
      </c>
      <c r="AX121" s="14" t="s">
        <v>72</v>
      </c>
      <c r="AY121" s="245" t="s">
        <v>118</v>
      </c>
    </row>
    <row r="122" s="15" customFormat="1">
      <c r="A122" s="15"/>
      <c r="B122" s="246"/>
      <c r="C122" s="247"/>
      <c r="D122" s="218" t="s">
        <v>131</v>
      </c>
      <c r="E122" s="248" t="s">
        <v>19</v>
      </c>
      <c r="F122" s="249" t="s">
        <v>135</v>
      </c>
      <c r="G122" s="247"/>
      <c r="H122" s="250">
        <v>28.308</v>
      </c>
      <c r="I122" s="251"/>
      <c r="J122" s="247"/>
      <c r="K122" s="247"/>
      <c r="L122" s="252"/>
      <c r="M122" s="253"/>
      <c r="N122" s="254"/>
      <c r="O122" s="254"/>
      <c r="P122" s="254"/>
      <c r="Q122" s="254"/>
      <c r="R122" s="254"/>
      <c r="S122" s="254"/>
      <c r="T122" s="25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T122" s="256" t="s">
        <v>131</v>
      </c>
      <c r="AU122" s="256" t="s">
        <v>82</v>
      </c>
      <c r="AV122" s="15" t="s">
        <v>125</v>
      </c>
      <c r="AW122" s="15" t="s">
        <v>33</v>
      </c>
      <c r="AX122" s="15" t="s">
        <v>80</v>
      </c>
      <c r="AY122" s="256" t="s">
        <v>118</v>
      </c>
    </row>
    <row r="123" s="2" customFormat="1" ht="24.15" customHeight="1">
      <c r="A123" s="39"/>
      <c r="B123" s="40"/>
      <c r="C123" s="205" t="s">
        <v>169</v>
      </c>
      <c r="D123" s="205" t="s">
        <v>120</v>
      </c>
      <c r="E123" s="206" t="s">
        <v>170</v>
      </c>
      <c r="F123" s="207" t="s">
        <v>171</v>
      </c>
      <c r="G123" s="208" t="s">
        <v>138</v>
      </c>
      <c r="H123" s="209">
        <v>17.116</v>
      </c>
      <c r="I123" s="210"/>
      <c r="J123" s="211">
        <f>ROUND(I123*H123,2)</f>
        <v>0</v>
      </c>
      <c r="K123" s="207" t="s">
        <v>124</v>
      </c>
      <c r="L123" s="45"/>
      <c r="M123" s="212" t="s">
        <v>19</v>
      </c>
      <c r="N123" s="213" t="s">
        <v>43</v>
      </c>
      <c r="O123" s="85"/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5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6" t="s">
        <v>125</v>
      </c>
      <c r="AT123" s="216" t="s">
        <v>120</v>
      </c>
      <c r="AU123" s="216" t="s">
        <v>82</v>
      </c>
      <c r="AY123" s="18" t="s">
        <v>118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80</v>
      </c>
      <c r="BK123" s="217">
        <f>ROUND(I123*H123,2)</f>
        <v>0</v>
      </c>
      <c r="BL123" s="18" t="s">
        <v>125</v>
      </c>
      <c r="BM123" s="216" t="s">
        <v>172</v>
      </c>
    </row>
    <row r="124" s="2" customFormat="1">
      <c r="A124" s="39"/>
      <c r="B124" s="40"/>
      <c r="C124" s="41"/>
      <c r="D124" s="218" t="s">
        <v>127</v>
      </c>
      <c r="E124" s="41"/>
      <c r="F124" s="219" t="s">
        <v>173</v>
      </c>
      <c r="G124" s="41"/>
      <c r="H124" s="41"/>
      <c r="I124" s="220"/>
      <c r="J124" s="41"/>
      <c r="K124" s="41"/>
      <c r="L124" s="45"/>
      <c r="M124" s="221"/>
      <c r="N124" s="222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127</v>
      </c>
      <c r="AU124" s="18" t="s">
        <v>82</v>
      </c>
    </row>
    <row r="125" s="2" customFormat="1">
      <c r="A125" s="39"/>
      <c r="B125" s="40"/>
      <c r="C125" s="41"/>
      <c r="D125" s="223" t="s">
        <v>129</v>
      </c>
      <c r="E125" s="41"/>
      <c r="F125" s="224" t="s">
        <v>174</v>
      </c>
      <c r="G125" s="41"/>
      <c r="H125" s="41"/>
      <c r="I125" s="220"/>
      <c r="J125" s="41"/>
      <c r="K125" s="41"/>
      <c r="L125" s="45"/>
      <c r="M125" s="221"/>
      <c r="N125" s="222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129</v>
      </c>
      <c r="AU125" s="18" t="s">
        <v>82</v>
      </c>
    </row>
    <row r="126" s="13" customFormat="1">
      <c r="A126" s="13"/>
      <c r="B126" s="225"/>
      <c r="C126" s="226"/>
      <c r="D126" s="218" t="s">
        <v>131</v>
      </c>
      <c r="E126" s="227" t="s">
        <v>19</v>
      </c>
      <c r="F126" s="228" t="s">
        <v>132</v>
      </c>
      <c r="G126" s="226"/>
      <c r="H126" s="227" t="s">
        <v>19</v>
      </c>
      <c r="I126" s="229"/>
      <c r="J126" s="226"/>
      <c r="K126" s="226"/>
      <c r="L126" s="230"/>
      <c r="M126" s="231"/>
      <c r="N126" s="232"/>
      <c r="O126" s="232"/>
      <c r="P126" s="232"/>
      <c r="Q126" s="232"/>
      <c r="R126" s="232"/>
      <c r="S126" s="232"/>
      <c r="T126" s="23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4" t="s">
        <v>131</v>
      </c>
      <c r="AU126" s="234" t="s">
        <v>82</v>
      </c>
      <c r="AV126" s="13" t="s">
        <v>80</v>
      </c>
      <c r="AW126" s="13" t="s">
        <v>33</v>
      </c>
      <c r="AX126" s="13" t="s">
        <v>72</v>
      </c>
      <c r="AY126" s="234" t="s">
        <v>118</v>
      </c>
    </row>
    <row r="127" s="14" customFormat="1">
      <c r="A127" s="14"/>
      <c r="B127" s="235"/>
      <c r="C127" s="236"/>
      <c r="D127" s="218" t="s">
        <v>131</v>
      </c>
      <c r="E127" s="237" t="s">
        <v>19</v>
      </c>
      <c r="F127" s="238" t="s">
        <v>175</v>
      </c>
      <c r="G127" s="236"/>
      <c r="H127" s="239">
        <v>8.0280000000000005</v>
      </c>
      <c r="I127" s="240"/>
      <c r="J127" s="236"/>
      <c r="K127" s="236"/>
      <c r="L127" s="241"/>
      <c r="M127" s="242"/>
      <c r="N127" s="243"/>
      <c r="O127" s="243"/>
      <c r="P127" s="243"/>
      <c r="Q127" s="243"/>
      <c r="R127" s="243"/>
      <c r="S127" s="243"/>
      <c r="T127" s="24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5" t="s">
        <v>131</v>
      </c>
      <c r="AU127" s="245" t="s">
        <v>82</v>
      </c>
      <c r="AV127" s="14" t="s">
        <v>82</v>
      </c>
      <c r="AW127" s="14" t="s">
        <v>33</v>
      </c>
      <c r="AX127" s="14" t="s">
        <v>72</v>
      </c>
      <c r="AY127" s="245" t="s">
        <v>118</v>
      </c>
    </row>
    <row r="128" s="14" customFormat="1">
      <c r="A128" s="14"/>
      <c r="B128" s="235"/>
      <c r="C128" s="236"/>
      <c r="D128" s="218" t="s">
        <v>131</v>
      </c>
      <c r="E128" s="237" t="s">
        <v>19</v>
      </c>
      <c r="F128" s="238" t="s">
        <v>176</v>
      </c>
      <c r="G128" s="236"/>
      <c r="H128" s="239">
        <v>9.0879999999999992</v>
      </c>
      <c r="I128" s="240"/>
      <c r="J128" s="236"/>
      <c r="K128" s="236"/>
      <c r="L128" s="241"/>
      <c r="M128" s="242"/>
      <c r="N128" s="243"/>
      <c r="O128" s="243"/>
      <c r="P128" s="243"/>
      <c r="Q128" s="243"/>
      <c r="R128" s="243"/>
      <c r="S128" s="243"/>
      <c r="T128" s="24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5" t="s">
        <v>131</v>
      </c>
      <c r="AU128" s="245" t="s">
        <v>82</v>
      </c>
      <c r="AV128" s="14" t="s">
        <v>82</v>
      </c>
      <c r="AW128" s="14" t="s">
        <v>33</v>
      </c>
      <c r="AX128" s="14" t="s">
        <v>72</v>
      </c>
      <c r="AY128" s="245" t="s">
        <v>118</v>
      </c>
    </row>
    <row r="129" s="15" customFormat="1">
      <c r="A129" s="15"/>
      <c r="B129" s="246"/>
      <c r="C129" s="247"/>
      <c r="D129" s="218" t="s">
        <v>131</v>
      </c>
      <c r="E129" s="248" t="s">
        <v>19</v>
      </c>
      <c r="F129" s="249" t="s">
        <v>135</v>
      </c>
      <c r="G129" s="247"/>
      <c r="H129" s="250">
        <v>17.116</v>
      </c>
      <c r="I129" s="251"/>
      <c r="J129" s="247"/>
      <c r="K129" s="247"/>
      <c r="L129" s="252"/>
      <c r="M129" s="253"/>
      <c r="N129" s="254"/>
      <c r="O129" s="254"/>
      <c r="P129" s="254"/>
      <c r="Q129" s="254"/>
      <c r="R129" s="254"/>
      <c r="S129" s="254"/>
      <c r="T129" s="25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56" t="s">
        <v>131</v>
      </c>
      <c r="AU129" s="256" t="s">
        <v>82</v>
      </c>
      <c r="AV129" s="15" t="s">
        <v>125</v>
      </c>
      <c r="AW129" s="15" t="s">
        <v>33</v>
      </c>
      <c r="AX129" s="15" t="s">
        <v>80</v>
      </c>
      <c r="AY129" s="256" t="s">
        <v>118</v>
      </c>
    </row>
    <row r="130" s="2" customFormat="1" ht="16.5" customHeight="1">
      <c r="A130" s="39"/>
      <c r="B130" s="40"/>
      <c r="C130" s="257" t="s">
        <v>177</v>
      </c>
      <c r="D130" s="257" t="s">
        <v>178</v>
      </c>
      <c r="E130" s="258" t="s">
        <v>179</v>
      </c>
      <c r="F130" s="259" t="s">
        <v>180</v>
      </c>
      <c r="G130" s="260" t="s">
        <v>181</v>
      </c>
      <c r="H130" s="261">
        <v>34.231999999999999</v>
      </c>
      <c r="I130" s="262"/>
      <c r="J130" s="263">
        <f>ROUND(I130*H130,2)</f>
        <v>0</v>
      </c>
      <c r="K130" s="259" t="s">
        <v>124</v>
      </c>
      <c r="L130" s="264"/>
      <c r="M130" s="265" t="s">
        <v>19</v>
      </c>
      <c r="N130" s="266" t="s">
        <v>43</v>
      </c>
      <c r="O130" s="85"/>
      <c r="P130" s="214">
        <f>O130*H130</f>
        <v>0</v>
      </c>
      <c r="Q130" s="214">
        <v>1</v>
      </c>
      <c r="R130" s="214">
        <f>Q130*H130</f>
        <v>34.231999999999999</v>
      </c>
      <c r="S130" s="214">
        <v>0</v>
      </c>
      <c r="T130" s="21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6" t="s">
        <v>182</v>
      </c>
      <c r="AT130" s="216" t="s">
        <v>178</v>
      </c>
      <c r="AU130" s="216" t="s">
        <v>82</v>
      </c>
      <c r="AY130" s="18" t="s">
        <v>118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80</v>
      </c>
      <c r="BK130" s="217">
        <f>ROUND(I130*H130,2)</f>
        <v>0</v>
      </c>
      <c r="BL130" s="18" t="s">
        <v>125</v>
      </c>
      <c r="BM130" s="216" t="s">
        <v>183</v>
      </c>
    </row>
    <row r="131" s="2" customFormat="1">
      <c r="A131" s="39"/>
      <c r="B131" s="40"/>
      <c r="C131" s="41"/>
      <c r="D131" s="218" t="s">
        <v>127</v>
      </c>
      <c r="E131" s="41"/>
      <c r="F131" s="219" t="s">
        <v>180</v>
      </c>
      <c r="G131" s="41"/>
      <c r="H131" s="41"/>
      <c r="I131" s="220"/>
      <c r="J131" s="41"/>
      <c r="K131" s="41"/>
      <c r="L131" s="45"/>
      <c r="M131" s="221"/>
      <c r="N131" s="222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127</v>
      </c>
      <c r="AU131" s="18" t="s">
        <v>82</v>
      </c>
    </row>
    <row r="132" s="2" customFormat="1">
      <c r="A132" s="39"/>
      <c r="B132" s="40"/>
      <c r="C132" s="41"/>
      <c r="D132" s="223" t="s">
        <v>129</v>
      </c>
      <c r="E132" s="41"/>
      <c r="F132" s="224" t="s">
        <v>184</v>
      </c>
      <c r="G132" s="41"/>
      <c r="H132" s="41"/>
      <c r="I132" s="220"/>
      <c r="J132" s="41"/>
      <c r="K132" s="41"/>
      <c r="L132" s="45"/>
      <c r="M132" s="221"/>
      <c r="N132" s="222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129</v>
      </c>
      <c r="AU132" s="18" t="s">
        <v>82</v>
      </c>
    </row>
    <row r="133" s="14" customFormat="1">
      <c r="A133" s="14"/>
      <c r="B133" s="235"/>
      <c r="C133" s="236"/>
      <c r="D133" s="218" t="s">
        <v>131</v>
      </c>
      <c r="E133" s="237" t="s">
        <v>19</v>
      </c>
      <c r="F133" s="238" t="s">
        <v>185</v>
      </c>
      <c r="G133" s="236"/>
      <c r="H133" s="239">
        <v>17.116</v>
      </c>
      <c r="I133" s="240"/>
      <c r="J133" s="236"/>
      <c r="K133" s="236"/>
      <c r="L133" s="241"/>
      <c r="M133" s="242"/>
      <c r="N133" s="243"/>
      <c r="O133" s="243"/>
      <c r="P133" s="243"/>
      <c r="Q133" s="243"/>
      <c r="R133" s="243"/>
      <c r="S133" s="243"/>
      <c r="T133" s="24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5" t="s">
        <v>131</v>
      </c>
      <c r="AU133" s="245" t="s">
        <v>82</v>
      </c>
      <c r="AV133" s="14" t="s">
        <v>82</v>
      </c>
      <c r="AW133" s="14" t="s">
        <v>33</v>
      </c>
      <c r="AX133" s="14" t="s">
        <v>80</v>
      </c>
      <c r="AY133" s="245" t="s">
        <v>118</v>
      </c>
    </row>
    <row r="134" s="14" customFormat="1">
      <c r="A134" s="14"/>
      <c r="B134" s="235"/>
      <c r="C134" s="236"/>
      <c r="D134" s="218" t="s">
        <v>131</v>
      </c>
      <c r="E134" s="236"/>
      <c r="F134" s="238" t="s">
        <v>186</v>
      </c>
      <c r="G134" s="236"/>
      <c r="H134" s="239">
        <v>34.231999999999999</v>
      </c>
      <c r="I134" s="240"/>
      <c r="J134" s="236"/>
      <c r="K134" s="236"/>
      <c r="L134" s="241"/>
      <c r="M134" s="242"/>
      <c r="N134" s="243"/>
      <c r="O134" s="243"/>
      <c r="P134" s="243"/>
      <c r="Q134" s="243"/>
      <c r="R134" s="243"/>
      <c r="S134" s="243"/>
      <c r="T134" s="24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5" t="s">
        <v>131</v>
      </c>
      <c r="AU134" s="245" t="s">
        <v>82</v>
      </c>
      <c r="AV134" s="14" t="s">
        <v>82</v>
      </c>
      <c r="AW134" s="14" t="s">
        <v>4</v>
      </c>
      <c r="AX134" s="14" t="s">
        <v>80</v>
      </c>
      <c r="AY134" s="245" t="s">
        <v>118</v>
      </c>
    </row>
    <row r="135" s="2" customFormat="1" ht="24.15" customHeight="1">
      <c r="A135" s="39"/>
      <c r="B135" s="40"/>
      <c r="C135" s="205" t="s">
        <v>182</v>
      </c>
      <c r="D135" s="205" t="s">
        <v>120</v>
      </c>
      <c r="E135" s="206" t="s">
        <v>187</v>
      </c>
      <c r="F135" s="207" t="s">
        <v>188</v>
      </c>
      <c r="G135" s="208" t="s">
        <v>123</v>
      </c>
      <c r="H135" s="209">
        <v>30</v>
      </c>
      <c r="I135" s="210"/>
      <c r="J135" s="211">
        <f>ROUND(I135*H135,2)</f>
        <v>0</v>
      </c>
      <c r="K135" s="207" t="s">
        <v>124</v>
      </c>
      <c r="L135" s="45"/>
      <c r="M135" s="212" t="s">
        <v>19</v>
      </c>
      <c r="N135" s="213" t="s">
        <v>43</v>
      </c>
      <c r="O135" s="85"/>
      <c r="P135" s="214">
        <f>O135*H135</f>
        <v>0</v>
      </c>
      <c r="Q135" s="214">
        <v>0</v>
      </c>
      <c r="R135" s="214">
        <f>Q135*H135</f>
        <v>0</v>
      </c>
      <c r="S135" s="214">
        <v>0</v>
      </c>
      <c r="T135" s="215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6" t="s">
        <v>125</v>
      </c>
      <c r="AT135" s="216" t="s">
        <v>120</v>
      </c>
      <c r="AU135" s="216" t="s">
        <v>82</v>
      </c>
      <c r="AY135" s="18" t="s">
        <v>118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8" t="s">
        <v>80</v>
      </c>
      <c r="BK135" s="217">
        <f>ROUND(I135*H135,2)</f>
        <v>0</v>
      </c>
      <c r="BL135" s="18" t="s">
        <v>125</v>
      </c>
      <c r="BM135" s="216" t="s">
        <v>189</v>
      </c>
    </row>
    <row r="136" s="2" customFormat="1">
      <c r="A136" s="39"/>
      <c r="B136" s="40"/>
      <c r="C136" s="41"/>
      <c r="D136" s="218" t="s">
        <v>127</v>
      </c>
      <c r="E136" s="41"/>
      <c r="F136" s="219" t="s">
        <v>190</v>
      </c>
      <c r="G136" s="41"/>
      <c r="H136" s="41"/>
      <c r="I136" s="220"/>
      <c r="J136" s="41"/>
      <c r="K136" s="41"/>
      <c r="L136" s="45"/>
      <c r="M136" s="221"/>
      <c r="N136" s="222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127</v>
      </c>
      <c r="AU136" s="18" t="s">
        <v>82</v>
      </c>
    </row>
    <row r="137" s="2" customFormat="1">
      <c r="A137" s="39"/>
      <c r="B137" s="40"/>
      <c r="C137" s="41"/>
      <c r="D137" s="223" t="s">
        <v>129</v>
      </c>
      <c r="E137" s="41"/>
      <c r="F137" s="224" t="s">
        <v>191</v>
      </c>
      <c r="G137" s="41"/>
      <c r="H137" s="41"/>
      <c r="I137" s="220"/>
      <c r="J137" s="41"/>
      <c r="K137" s="41"/>
      <c r="L137" s="45"/>
      <c r="M137" s="221"/>
      <c r="N137" s="222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129</v>
      </c>
      <c r="AU137" s="18" t="s">
        <v>82</v>
      </c>
    </row>
    <row r="138" s="13" customFormat="1">
      <c r="A138" s="13"/>
      <c r="B138" s="225"/>
      <c r="C138" s="226"/>
      <c r="D138" s="218" t="s">
        <v>131</v>
      </c>
      <c r="E138" s="227" t="s">
        <v>19</v>
      </c>
      <c r="F138" s="228" t="s">
        <v>132</v>
      </c>
      <c r="G138" s="226"/>
      <c r="H138" s="227" t="s">
        <v>19</v>
      </c>
      <c r="I138" s="229"/>
      <c r="J138" s="226"/>
      <c r="K138" s="226"/>
      <c r="L138" s="230"/>
      <c r="M138" s="231"/>
      <c r="N138" s="232"/>
      <c r="O138" s="232"/>
      <c r="P138" s="232"/>
      <c r="Q138" s="232"/>
      <c r="R138" s="232"/>
      <c r="S138" s="232"/>
      <c r="T138" s="23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4" t="s">
        <v>131</v>
      </c>
      <c r="AU138" s="234" t="s">
        <v>82</v>
      </c>
      <c r="AV138" s="13" t="s">
        <v>80</v>
      </c>
      <c r="AW138" s="13" t="s">
        <v>33</v>
      </c>
      <c r="AX138" s="13" t="s">
        <v>72</v>
      </c>
      <c r="AY138" s="234" t="s">
        <v>118</v>
      </c>
    </row>
    <row r="139" s="14" customFormat="1">
      <c r="A139" s="14"/>
      <c r="B139" s="235"/>
      <c r="C139" s="236"/>
      <c r="D139" s="218" t="s">
        <v>131</v>
      </c>
      <c r="E139" s="237" t="s">
        <v>19</v>
      </c>
      <c r="F139" s="238" t="s">
        <v>133</v>
      </c>
      <c r="G139" s="236"/>
      <c r="H139" s="239">
        <v>15</v>
      </c>
      <c r="I139" s="240"/>
      <c r="J139" s="236"/>
      <c r="K139" s="236"/>
      <c r="L139" s="241"/>
      <c r="M139" s="242"/>
      <c r="N139" s="243"/>
      <c r="O139" s="243"/>
      <c r="P139" s="243"/>
      <c r="Q139" s="243"/>
      <c r="R139" s="243"/>
      <c r="S139" s="243"/>
      <c r="T139" s="24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5" t="s">
        <v>131</v>
      </c>
      <c r="AU139" s="245" t="s">
        <v>82</v>
      </c>
      <c r="AV139" s="14" t="s">
        <v>82</v>
      </c>
      <c r="AW139" s="14" t="s">
        <v>33</v>
      </c>
      <c r="AX139" s="14" t="s">
        <v>72</v>
      </c>
      <c r="AY139" s="245" t="s">
        <v>118</v>
      </c>
    </row>
    <row r="140" s="14" customFormat="1">
      <c r="A140" s="14"/>
      <c r="B140" s="235"/>
      <c r="C140" s="236"/>
      <c r="D140" s="218" t="s">
        <v>131</v>
      </c>
      <c r="E140" s="237" t="s">
        <v>19</v>
      </c>
      <c r="F140" s="238" t="s">
        <v>134</v>
      </c>
      <c r="G140" s="236"/>
      <c r="H140" s="239">
        <v>15</v>
      </c>
      <c r="I140" s="240"/>
      <c r="J140" s="236"/>
      <c r="K140" s="236"/>
      <c r="L140" s="241"/>
      <c r="M140" s="242"/>
      <c r="N140" s="243"/>
      <c r="O140" s="243"/>
      <c r="P140" s="243"/>
      <c r="Q140" s="243"/>
      <c r="R140" s="243"/>
      <c r="S140" s="243"/>
      <c r="T140" s="24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5" t="s">
        <v>131</v>
      </c>
      <c r="AU140" s="245" t="s">
        <v>82</v>
      </c>
      <c r="AV140" s="14" t="s">
        <v>82</v>
      </c>
      <c r="AW140" s="14" t="s">
        <v>33</v>
      </c>
      <c r="AX140" s="14" t="s">
        <v>72</v>
      </c>
      <c r="AY140" s="245" t="s">
        <v>118</v>
      </c>
    </row>
    <row r="141" s="15" customFormat="1">
      <c r="A141" s="15"/>
      <c r="B141" s="246"/>
      <c r="C141" s="247"/>
      <c r="D141" s="218" t="s">
        <v>131</v>
      </c>
      <c r="E141" s="248" t="s">
        <v>19</v>
      </c>
      <c r="F141" s="249" t="s">
        <v>135</v>
      </c>
      <c r="G141" s="247"/>
      <c r="H141" s="250">
        <v>30</v>
      </c>
      <c r="I141" s="251"/>
      <c r="J141" s="247"/>
      <c r="K141" s="247"/>
      <c r="L141" s="252"/>
      <c r="M141" s="253"/>
      <c r="N141" s="254"/>
      <c r="O141" s="254"/>
      <c r="P141" s="254"/>
      <c r="Q141" s="254"/>
      <c r="R141" s="254"/>
      <c r="S141" s="254"/>
      <c r="T141" s="255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56" t="s">
        <v>131</v>
      </c>
      <c r="AU141" s="256" t="s">
        <v>82</v>
      </c>
      <c r="AV141" s="15" t="s">
        <v>125</v>
      </c>
      <c r="AW141" s="15" t="s">
        <v>33</v>
      </c>
      <c r="AX141" s="15" t="s">
        <v>80</v>
      </c>
      <c r="AY141" s="256" t="s">
        <v>118</v>
      </c>
    </row>
    <row r="142" s="12" customFormat="1" ht="22.8" customHeight="1">
      <c r="A142" s="12"/>
      <c r="B142" s="189"/>
      <c r="C142" s="190"/>
      <c r="D142" s="191" t="s">
        <v>71</v>
      </c>
      <c r="E142" s="203" t="s">
        <v>125</v>
      </c>
      <c r="F142" s="203" t="s">
        <v>192</v>
      </c>
      <c r="G142" s="190"/>
      <c r="H142" s="190"/>
      <c r="I142" s="193"/>
      <c r="J142" s="204">
        <f>BK142</f>
        <v>0</v>
      </c>
      <c r="K142" s="190"/>
      <c r="L142" s="195"/>
      <c r="M142" s="196"/>
      <c r="N142" s="197"/>
      <c r="O142" s="197"/>
      <c r="P142" s="198">
        <f>SUM(P143:P149)</f>
        <v>0</v>
      </c>
      <c r="Q142" s="197"/>
      <c r="R142" s="198">
        <f>SUM(R143:R149)</f>
        <v>0</v>
      </c>
      <c r="S142" s="197"/>
      <c r="T142" s="199">
        <f>SUM(T143:T149)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00" t="s">
        <v>80</v>
      </c>
      <c r="AT142" s="201" t="s">
        <v>71</v>
      </c>
      <c r="AU142" s="201" t="s">
        <v>80</v>
      </c>
      <c r="AY142" s="200" t="s">
        <v>118</v>
      </c>
      <c r="BK142" s="202">
        <f>SUM(BK143:BK149)</f>
        <v>0</v>
      </c>
    </row>
    <row r="143" s="2" customFormat="1" ht="24.15" customHeight="1">
      <c r="A143" s="39"/>
      <c r="B143" s="40"/>
      <c r="C143" s="205" t="s">
        <v>193</v>
      </c>
      <c r="D143" s="205" t="s">
        <v>120</v>
      </c>
      <c r="E143" s="206" t="s">
        <v>194</v>
      </c>
      <c r="F143" s="207" t="s">
        <v>195</v>
      </c>
      <c r="G143" s="208" t="s">
        <v>138</v>
      </c>
      <c r="H143" s="209">
        <v>4.056</v>
      </c>
      <c r="I143" s="210"/>
      <c r="J143" s="211">
        <f>ROUND(I143*H143,2)</f>
        <v>0</v>
      </c>
      <c r="K143" s="207" t="s">
        <v>124</v>
      </c>
      <c r="L143" s="45"/>
      <c r="M143" s="212" t="s">
        <v>19</v>
      </c>
      <c r="N143" s="213" t="s">
        <v>43</v>
      </c>
      <c r="O143" s="85"/>
      <c r="P143" s="214">
        <f>O143*H143</f>
        <v>0</v>
      </c>
      <c r="Q143" s="214">
        <v>0</v>
      </c>
      <c r="R143" s="214">
        <f>Q143*H143</f>
        <v>0</v>
      </c>
      <c r="S143" s="214">
        <v>0</v>
      </c>
      <c r="T143" s="215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6" t="s">
        <v>125</v>
      </c>
      <c r="AT143" s="216" t="s">
        <v>120</v>
      </c>
      <c r="AU143" s="216" t="s">
        <v>82</v>
      </c>
      <c r="AY143" s="18" t="s">
        <v>118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8" t="s">
        <v>80</v>
      </c>
      <c r="BK143" s="217">
        <f>ROUND(I143*H143,2)</f>
        <v>0</v>
      </c>
      <c r="BL143" s="18" t="s">
        <v>125</v>
      </c>
      <c r="BM143" s="216" t="s">
        <v>196</v>
      </c>
    </row>
    <row r="144" s="2" customFormat="1">
      <c r="A144" s="39"/>
      <c r="B144" s="40"/>
      <c r="C144" s="41"/>
      <c r="D144" s="218" t="s">
        <v>127</v>
      </c>
      <c r="E144" s="41"/>
      <c r="F144" s="219" t="s">
        <v>197</v>
      </c>
      <c r="G144" s="41"/>
      <c r="H144" s="41"/>
      <c r="I144" s="220"/>
      <c r="J144" s="41"/>
      <c r="K144" s="41"/>
      <c r="L144" s="45"/>
      <c r="M144" s="221"/>
      <c r="N144" s="222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127</v>
      </c>
      <c r="AU144" s="18" t="s">
        <v>82</v>
      </c>
    </row>
    <row r="145" s="2" customFormat="1">
      <c r="A145" s="39"/>
      <c r="B145" s="40"/>
      <c r="C145" s="41"/>
      <c r="D145" s="223" t="s">
        <v>129</v>
      </c>
      <c r="E145" s="41"/>
      <c r="F145" s="224" t="s">
        <v>198</v>
      </c>
      <c r="G145" s="41"/>
      <c r="H145" s="41"/>
      <c r="I145" s="220"/>
      <c r="J145" s="41"/>
      <c r="K145" s="41"/>
      <c r="L145" s="45"/>
      <c r="M145" s="221"/>
      <c r="N145" s="222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129</v>
      </c>
      <c r="AU145" s="18" t="s">
        <v>82</v>
      </c>
    </row>
    <row r="146" s="13" customFormat="1">
      <c r="A146" s="13"/>
      <c r="B146" s="225"/>
      <c r="C146" s="226"/>
      <c r="D146" s="218" t="s">
        <v>131</v>
      </c>
      <c r="E146" s="227" t="s">
        <v>19</v>
      </c>
      <c r="F146" s="228" t="s">
        <v>132</v>
      </c>
      <c r="G146" s="226"/>
      <c r="H146" s="227" t="s">
        <v>19</v>
      </c>
      <c r="I146" s="229"/>
      <c r="J146" s="226"/>
      <c r="K146" s="226"/>
      <c r="L146" s="230"/>
      <c r="M146" s="231"/>
      <c r="N146" s="232"/>
      <c r="O146" s="232"/>
      <c r="P146" s="232"/>
      <c r="Q146" s="232"/>
      <c r="R146" s="232"/>
      <c r="S146" s="232"/>
      <c r="T146" s="23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4" t="s">
        <v>131</v>
      </c>
      <c r="AU146" s="234" t="s">
        <v>82</v>
      </c>
      <c r="AV146" s="13" t="s">
        <v>80</v>
      </c>
      <c r="AW146" s="13" t="s">
        <v>33</v>
      </c>
      <c r="AX146" s="13" t="s">
        <v>72</v>
      </c>
      <c r="AY146" s="234" t="s">
        <v>118</v>
      </c>
    </row>
    <row r="147" s="14" customFormat="1">
      <c r="A147" s="14"/>
      <c r="B147" s="235"/>
      <c r="C147" s="236"/>
      <c r="D147" s="218" t="s">
        <v>131</v>
      </c>
      <c r="E147" s="237" t="s">
        <v>19</v>
      </c>
      <c r="F147" s="238" t="s">
        <v>199</v>
      </c>
      <c r="G147" s="236"/>
      <c r="H147" s="239">
        <v>1.784</v>
      </c>
      <c r="I147" s="240"/>
      <c r="J147" s="236"/>
      <c r="K147" s="236"/>
      <c r="L147" s="241"/>
      <c r="M147" s="242"/>
      <c r="N147" s="243"/>
      <c r="O147" s="243"/>
      <c r="P147" s="243"/>
      <c r="Q147" s="243"/>
      <c r="R147" s="243"/>
      <c r="S147" s="243"/>
      <c r="T147" s="24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5" t="s">
        <v>131</v>
      </c>
      <c r="AU147" s="245" t="s">
        <v>82</v>
      </c>
      <c r="AV147" s="14" t="s">
        <v>82</v>
      </c>
      <c r="AW147" s="14" t="s">
        <v>33</v>
      </c>
      <c r="AX147" s="14" t="s">
        <v>72</v>
      </c>
      <c r="AY147" s="245" t="s">
        <v>118</v>
      </c>
    </row>
    <row r="148" s="14" customFormat="1">
      <c r="A148" s="14"/>
      <c r="B148" s="235"/>
      <c r="C148" s="236"/>
      <c r="D148" s="218" t="s">
        <v>131</v>
      </c>
      <c r="E148" s="237" t="s">
        <v>19</v>
      </c>
      <c r="F148" s="238" t="s">
        <v>200</v>
      </c>
      <c r="G148" s="236"/>
      <c r="H148" s="239">
        <v>2.2719999999999998</v>
      </c>
      <c r="I148" s="240"/>
      <c r="J148" s="236"/>
      <c r="K148" s="236"/>
      <c r="L148" s="241"/>
      <c r="M148" s="242"/>
      <c r="N148" s="243"/>
      <c r="O148" s="243"/>
      <c r="P148" s="243"/>
      <c r="Q148" s="243"/>
      <c r="R148" s="243"/>
      <c r="S148" s="243"/>
      <c r="T148" s="24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5" t="s">
        <v>131</v>
      </c>
      <c r="AU148" s="245" t="s">
        <v>82</v>
      </c>
      <c r="AV148" s="14" t="s">
        <v>82</v>
      </c>
      <c r="AW148" s="14" t="s">
        <v>33</v>
      </c>
      <c r="AX148" s="14" t="s">
        <v>72</v>
      </c>
      <c r="AY148" s="245" t="s">
        <v>118</v>
      </c>
    </row>
    <row r="149" s="15" customFormat="1">
      <c r="A149" s="15"/>
      <c r="B149" s="246"/>
      <c r="C149" s="247"/>
      <c r="D149" s="218" t="s">
        <v>131</v>
      </c>
      <c r="E149" s="248" t="s">
        <v>19</v>
      </c>
      <c r="F149" s="249" t="s">
        <v>135</v>
      </c>
      <c r="G149" s="247"/>
      <c r="H149" s="250">
        <v>4.056</v>
      </c>
      <c r="I149" s="251"/>
      <c r="J149" s="247"/>
      <c r="K149" s="247"/>
      <c r="L149" s="252"/>
      <c r="M149" s="253"/>
      <c r="N149" s="254"/>
      <c r="O149" s="254"/>
      <c r="P149" s="254"/>
      <c r="Q149" s="254"/>
      <c r="R149" s="254"/>
      <c r="S149" s="254"/>
      <c r="T149" s="255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56" t="s">
        <v>131</v>
      </c>
      <c r="AU149" s="256" t="s">
        <v>82</v>
      </c>
      <c r="AV149" s="15" t="s">
        <v>125</v>
      </c>
      <c r="AW149" s="15" t="s">
        <v>33</v>
      </c>
      <c r="AX149" s="15" t="s">
        <v>80</v>
      </c>
      <c r="AY149" s="256" t="s">
        <v>118</v>
      </c>
    </row>
    <row r="150" s="12" customFormat="1" ht="22.8" customHeight="1">
      <c r="A150" s="12"/>
      <c r="B150" s="189"/>
      <c r="C150" s="190"/>
      <c r="D150" s="191" t="s">
        <v>71</v>
      </c>
      <c r="E150" s="203" t="s">
        <v>182</v>
      </c>
      <c r="F150" s="203" t="s">
        <v>201</v>
      </c>
      <c r="G150" s="190"/>
      <c r="H150" s="190"/>
      <c r="I150" s="193"/>
      <c r="J150" s="204">
        <f>BK150</f>
        <v>0</v>
      </c>
      <c r="K150" s="190"/>
      <c r="L150" s="195"/>
      <c r="M150" s="196"/>
      <c r="N150" s="197"/>
      <c r="O150" s="197"/>
      <c r="P150" s="198">
        <f>SUM(P151:P250)</f>
        <v>0</v>
      </c>
      <c r="Q150" s="197"/>
      <c r="R150" s="198">
        <f>SUM(R151:R250)</f>
        <v>2.44319299</v>
      </c>
      <c r="S150" s="197"/>
      <c r="T150" s="199">
        <f>SUM(T151:T250)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00" t="s">
        <v>80</v>
      </c>
      <c r="AT150" s="201" t="s">
        <v>71</v>
      </c>
      <c r="AU150" s="201" t="s">
        <v>80</v>
      </c>
      <c r="AY150" s="200" t="s">
        <v>118</v>
      </c>
      <c r="BK150" s="202">
        <f>SUM(BK151:BK250)</f>
        <v>0</v>
      </c>
    </row>
    <row r="151" s="2" customFormat="1" ht="24.15" customHeight="1">
      <c r="A151" s="39"/>
      <c r="B151" s="40"/>
      <c r="C151" s="205" t="s">
        <v>202</v>
      </c>
      <c r="D151" s="205" t="s">
        <v>120</v>
      </c>
      <c r="E151" s="206" t="s">
        <v>203</v>
      </c>
      <c r="F151" s="207" t="s">
        <v>204</v>
      </c>
      <c r="G151" s="208" t="s">
        <v>205</v>
      </c>
      <c r="H151" s="209">
        <v>28.399999999999999</v>
      </c>
      <c r="I151" s="210"/>
      <c r="J151" s="211">
        <f>ROUND(I151*H151,2)</f>
        <v>0</v>
      </c>
      <c r="K151" s="207" t="s">
        <v>124</v>
      </c>
      <c r="L151" s="45"/>
      <c r="M151" s="212" t="s">
        <v>19</v>
      </c>
      <c r="N151" s="213" t="s">
        <v>43</v>
      </c>
      <c r="O151" s="85"/>
      <c r="P151" s="214">
        <f>O151*H151</f>
        <v>0</v>
      </c>
      <c r="Q151" s="214">
        <v>0</v>
      </c>
      <c r="R151" s="214">
        <f>Q151*H151</f>
        <v>0</v>
      </c>
      <c r="S151" s="214">
        <v>0</v>
      </c>
      <c r="T151" s="215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6" t="s">
        <v>125</v>
      </c>
      <c r="AT151" s="216" t="s">
        <v>120</v>
      </c>
      <c r="AU151" s="216" t="s">
        <v>82</v>
      </c>
      <c r="AY151" s="18" t="s">
        <v>118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8" t="s">
        <v>80</v>
      </c>
      <c r="BK151" s="217">
        <f>ROUND(I151*H151,2)</f>
        <v>0</v>
      </c>
      <c r="BL151" s="18" t="s">
        <v>125</v>
      </c>
      <c r="BM151" s="216" t="s">
        <v>206</v>
      </c>
    </row>
    <row r="152" s="2" customFormat="1">
      <c r="A152" s="39"/>
      <c r="B152" s="40"/>
      <c r="C152" s="41"/>
      <c r="D152" s="218" t="s">
        <v>127</v>
      </c>
      <c r="E152" s="41"/>
      <c r="F152" s="219" t="s">
        <v>207</v>
      </c>
      <c r="G152" s="41"/>
      <c r="H152" s="41"/>
      <c r="I152" s="220"/>
      <c r="J152" s="41"/>
      <c r="K152" s="41"/>
      <c r="L152" s="45"/>
      <c r="M152" s="221"/>
      <c r="N152" s="222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127</v>
      </c>
      <c r="AU152" s="18" t="s">
        <v>82</v>
      </c>
    </row>
    <row r="153" s="2" customFormat="1">
      <c r="A153" s="39"/>
      <c r="B153" s="40"/>
      <c r="C153" s="41"/>
      <c r="D153" s="223" t="s">
        <v>129</v>
      </c>
      <c r="E153" s="41"/>
      <c r="F153" s="224" t="s">
        <v>208</v>
      </c>
      <c r="G153" s="41"/>
      <c r="H153" s="41"/>
      <c r="I153" s="220"/>
      <c r="J153" s="41"/>
      <c r="K153" s="41"/>
      <c r="L153" s="45"/>
      <c r="M153" s="221"/>
      <c r="N153" s="222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129</v>
      </c>
      <c r="AU153" s="18" t="s">
        <v>82</v>
      </c>
    </row>
    <row r="154" s="13" customFormat="1">
      <c r="A154" s="13"/>
      <c r="B154" s="225"/>
      <c r="C154" s="226"/>
      <c r="D154" s="218" t="s">
        <v>131</v>
      </c>
      <c r="E154" s="227" t="s">
        <v>19</v>
      </c>
      <c r="F154" s="228" t="s">
        <v>132</v>
      </c>
      <c r="G154" s="226"/>
      <c r="H154" s="227" t="s">
        <v>19</v>
      </c>
      <c r="I154" s="229"/>
      <c r="J154" s="226"/>
      <c r="K154" s="226"/>
      <c r="L154" s="230"/>
      <c r="M154" s="231"/>
      <c r="N154" s="232"/>
      <c r="O154" s="232"/>
      <c r="P154" s="232"/>
      <c r="Q154" s="232"/>
      <c r="R154" s="232"/>
      <c r="S154" s="232"/>
      <c r="T154" s="23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4" t="s">
        <v>131</v>
      </c>
      <c r="AU154" s="234" t="s">
        <v>82</v>
      </c>
      <c r="AV154" s="13" t="s">
        <v>80</v>
      </c>
      <c r="AW154" s="13" t="s">
        <v>33</v>
      </c>
      <c r="AX154" s="13" t="s">
        <v>72</v>
      </c>
      <c r="AY154" s="234" t="s">
        <v>118</v>
      </c>
    </row>
    <row r="155" s="14" customFormat="1">
      <c r="A155" s="14"/>
      <c r="B155" s="235"/>
      <c r="C155" s="236"/>
      <c r="D155" s="218" t="s">
        <v>131</v>
      </c>
      <c r="E155" s="237" t="s">
        <v>19</v>
      </c>
      <c r="F155" s="238" t="s">
        <v>209</v>
      </c>
      <c r="G155" s="236"/>
      <c r="H155" s="239">
        <v>28.399999999999999</v>
      </c>
      <c r="I155" s="240"/>
      <c r="J155" s="236"/>
      <c r="K155" s="236"/>
      <c r="L155" s="241"/>
      <c r="M155" s="242"/>
      <c r="N155" s="243"/>
      <c r="O155" s="243"/>
      <c r="P155" s="243"/>
      <c r="Q155" s="243"/>
      <c r="R155" s="243"/>
      <c r="S155" s="243"/>
      <c r="T155" s="24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5" t="s">
        <v>131</v>
      </c>
      <c r="AU155" s="245" t="s">
        <v>82</v>
      </c>
      <c r="AV155" s="14" t="s">
        <v>82</v>
      </c>
      <c r="AW155" s="14" t="s">
        <v>33</v>
      </c>
      <c r="AX155" s="14" t="s">
        <v>72</v>
      </c>
      <c r="AY155" s="245" t="s">
        <v>118</v>
      </c>
    </row>
    <row r="156" s="15" customFormat="1">
      <c r="A156" s="15"/>
      <c r="B156" s="246"/>
      <c r="C156" s="247"/>
      <c r="D156" s="218" t="s">
        <v>131</v>
      </c>
      <c r="E156" s="248" t="s">
        <v>19</v>
      </c>
      <c r="F156" s="249" t="s">
        <v>135</v>
      </c>
      <c r="G156" s="247"/>
      <c r="H156" s="250">
        <v>28.399999999999999</v>
      </c>
      <c r="I156" s="251"/>
      <c r="J156" s="247"/>
      <c r="K156" s="247"/>
      <c r="L156" s="252"/>
      <c r="M156" s="253"/>
      <c r="N156" s="254"/>
      <c r="O156" s="254"/>
      <c r="P156" s="254"/>
      <c r="Q156" s="254"/>
      <c r="R156" s="254"/>
      <c r="S156" s="254"/>
      <c r="T156" s="255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56" t="s">
        <v>131</v>
      </c>
      <c r="AU156" s="256" t="s">
        <v>82</v>
      </c>
      <c r="AV156" s="15" t="s">
        <v>125</v>
      </c>
      <c r="AW156" s="15" t="s">
        <v>33</v>
      </c>
      <c r="AX156" s="15" t="s">
        <v>80</v>
      </c>
      <c r="AY156" s="256" t="s">
        <v>118</v>
      </c>
    </row>
    <row r="157" s="2" customFormat="1" ht="24.15" customHeight="1">
      <c r="A157" s="39"/>
      <c r="B157" s="40"/>
      <c r="C157" s="257" t="s">
        <v>210</v>
      </c>
      <c r="D157" s="257" t="s">
        <v>178</v>
      </c>
      <c r="E157" s="258" t="s">
        <v>211</v>
      </c>
      <c r="F157" s="259" t="s">
        <v>212</v>
      </c>
      <c r="G157" s="260" t="s">
        <v>205</v>
      </c>
      <c r="H157" s="261">
        <v>28.826000000000001</v>
      </c>
      <c r="I157" s="262"/>
      <c r="J157" s="263">
        <f>ROUND(I157*H157,2)</f>
        <v>0</v>
      </c>
      <c r="K157" s="259" t="s">
        <v>124</v>
      </c>
      <c r="L157" s="264"/>
      <c r="M157" s="265" t="s">
        <v>19</v>
      </c>
      <c r="N157" s="266" t="s">
        <v>43</v>
      </c>
      <c r="O157" s="85"/>
      <c r="P157" s="214">
        <f>O157*H157</f>
        <v>0</v>
      </c>
      <c r="Q157" s="214">
        <v>0.00027999999999999998</v>
      </c>
      <c r="R157" s="214">
        <f>Q157*H157</f>
        <v>0.0080712800000000001</v>
      </c>
      <c r="S157" s="214">
        <v>0</v>
      </c>
      <c r="T157" s="215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6" t="s">
        <v>182</v>
      </c>
      <c r="AT157" s="216" t="s">
        <v>178</v>
      </c>
      <c r="AU157" s="216" t="s">
        <v>82</v>
      </c>
      <c r="AY157" s="18" t="s">
        <v>118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8" t="s">
        <v>80</v>
      </c>
      <c r="BK157" s="217">
        <f>ROUND(I157*H157,2)</f>
        <v>0</v>
      </c>
      <c r="BL157" s="18" t="s">
        <v>125</v>
      </c>
      <c r="BM157" s="216" t="s">
        <v>213</v>
      </c>
    </row>
    <row r="158" s="2" customFormat="1">
      <c r="A158" s="39"/>
      <c r="B158" s="40"/>
      <c r="C158" s="41"/>
      <c r="D158" s="218" t="s">
        <v>127</v>
      </c>
      <c r="E158" s="41"/>
      <c r="F158" s="219" t="s">
        <v>212</v>
      </c>
      <c r="G158" s="41"/>
      <c r="H158" s="41"/>
      <c r="I158" s="220"/>
      <c r="J158" s="41"/>
      <c r="K158" s="41"/>
      <c r="L158" s="45"/>
      <c r="M158" s="221"/>
      <c r="N158" s="222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127</v>
      </c>
      <c r="AU158" s="18" t="s">
        <v>82</v>
      </c>
    </row>
    <row r="159" s="2" customFormat="1">
      <c r="A159" s="39"/>
      <c r="B159" s="40"/>
      <c r="C159" s="41"/>
      <c r="D159" s="223" t="s">
        <v>129</v>
      </c>
      <c r="E159" s="41"/>
      <c r="F159" s="224" t="s">
        <v>214</v>
      </c>
      <c r="G159" s="41"/>
      <c r="H159" s="41"/>
      <c r="I159" s="220"/>
      <c r="J159" s="41"/>
      <c r="K159" s="41"/>
      <c r="L159" s="45"/>
      <c r="M159" s="221"/>
      <c r="N159" s="222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129</v>
      </c>
      <c r="AU159" s="18" t="s">
        <v>82</v>
      </c>
    </row>
    <row r="160" s="14" customFormat="1">
      <c r="A160" s="14"/>
      <c r="B160" s="235"/>
      <c r="C160" s="236"/>
      <c r="D160" s="218" t="s">
        <v>131</v>
      </c>
      <c r="E160" s="237" t="s">
        <v>19</v>
      </c>
      <c r="F160" s="238" t="s">
        <v>215</v>
      </c>
      <c r="G160" s="236"/>
      <c r="H160" s="239">
        <v>28.399999999999999</v>
      </c>
      <c r="I160" s="240"/>
      <c r="J160" s="236"/>
      <c r="K160" s="236"/>
      <c r="L160" s="241"/>
      <c r="M160" s="242"/>
      <c r="N160" s="243"/>
      <c r="O160" s="243"/>
      <c r="P160" s="243"/>
      <c r="Q160" s="243"/>
      <c r="R160" s="243"/>
      <c r="S160" s="243"/>
      <c r="T160" s="24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5" t="s">
        <v>131</v>
      </c>
      <c r="AU160" s="245" t="s">
        <v>82</v>
      </c>
      <c r="AV160" s="14" t="s">
        <v>82</v>
      </c>
      <c r="AW160" s="14" t="s">
        <v>33</v>
      </c>
      <c r="AX160" s="14" t="s">
        <v>80</v>
      </c>
      <c r="AY160" s="245" t="s">
        <v>118</v>
      </c>
    </row>
    <row r="161" s="14" customFormat="1">
      <c r="A161" s="14"/>
      <c r="B161" s="235"/>
      <c r="C161" s="236"/>
      <c r="D161" s="218" t="s">
        <v>131</v>
      </c>
      <c r="E161" s="236"/>
      <c r="F161" s="238" t="s">
        <v>216</v>
      </c>
      <c r="G161" s="236"/>
      <c r="H161" s="239">
        <v>28.826000000000001</v>
      </c>
      <c r="I161" s="240"/>
      <c r="J161" s="236"/>
      <c r="K161" s="236"/>
      <c r="L161" s="241"/>
      <c r="M161" s="242"/>
      <c r="N161" s="243"/>
      <c r="O161" s="243"/>
      <c r="P161" s="243"/>
      <c r="Q161" s="243"/>
      <c r="R161" s="243"/>
      <c r="S161" s="243"/>
      <c r="T161" s="24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5" t="s">
        <v>131</v>
      </c>
      <c r="AU161" s="245" t="s">
        <v>82</v>
      </c>
      <c r="AV161" s="14" t="s">
        <v>82</v>
      </c>
      <c r="AW161" s="14" t="s">
        <v>4</v>
      </c>
      <c r="AX161" s="14" t="s">
        <v>80</v>
      </c>
      <c r="AY161" s="245" t="s">
        <v>118</v>
      </c>
    </row>
    <row r="162" s="2" customFormat="1" ht="33" customHeight="1">
      <c r="A162" s="39"/>
      <c r="B162" s="40"/>
      <c r="C162" s="205" t="s">
        <v>217</v>
      </c>
      <c r="D162" s="205" t="s">
        <v>120</v>
      </c>
      <c r="E162" s="206" t="s">
        <v>218</v>
      </c>
      <c r="F162" s="207" t="s">
        <v>219</v>
      </c>
      <c r="G162" s="208" t="s">
        <v>205</v>
      </c>
      <c r="H162" s="209">
        <v>22.300000000000001</v>
      </c>
      <c r="I162" s="210"/>
      <c r="J162" s="211">
        <f>ROUND(I162*H162,2)</f>
        <v>0</v>
      </c>
      <c r="K162" s="207" t="s">
        <v>124</v>
      </c>
      <c r="L162" s="45"/>
      <c r="M162" s="212" t="s">
        <v>19</v>
      </c>
      <c r="N162" s="213" t="s">
        <v>43</v>
      </c>
      <c r="O162" s="85"/>
      <c r="P162" s="214">
        <f>O162*H162</f>
        <v>0</v>
      </c>
      <c r="Q162" s="214">
        <v>1.0000000000000001E-05</v>
      </c>
      <c r="R162" s="214">
        <f>Q162*H162</f>
        <v>0.00022300000000000003</v>
      </c>
      <c r="S162" s="214">
        <v>0</v>
      </c>
      <c r="T162" s="215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16" t="s">
        <v>125</v>
      </c>
      <c r="AT162" s="216" t="s">
        <v>120</v>
      </c>
      <c r="AU162" s="216" t="s">
        <v>82</v>
      </c>
      <c r="AY162" s="18" t="s">
        <v>118</v>
      </c>
      <c r="BE162" s="217">
        <f>IF(N162="základní",J162,0)</f>
        <v>0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18" t="s">
        <v>80</v>
      </c>
      <c r="BK162" s="217">
        <f>ROUND(I162*H162,2)</f>
        <v>0</v>
      </c>
      <c r="BL162" s="18" t="s">
        <v>125</v>
      </c>
      <c r="BM162" s="216" t="s">
        <v>220</v>
      </c>
    </row>
    <row r="163" s="2" customFormat="1">
      <c r="A163" s="39"/>
      <c r="B163" s="40"/>
      <c r="C163" s="41"/>
      <c r="D163" s="218" t="s">
        <v>127</v>
      </c>
      <c r="E163" s="41"/>
      <c r="F163" s="219" t="s">
        <v>221</v>
      </c>
      <c r="G163" s="41"/>
      <c r="H163" s="41"/>
      <c r="I163" s="220"/>
      <c r="J163" s="41"/>
      <c r="K163" s="41"/>
      <c r="L163" s="45"/>
      <c r="M163" s="221"/>
      <c r="N163" s="222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127</v>
      </c>
      <c r="AU163" s="18" t="s">
        <v>82</v>
      </c>
    </row>
    <row r="164" s="2" customFormat="1">
      <c r="A164" s="39"/>
      <c r="B164" s="40"/>
      <c r="C164" s="41"/>
      <c r="D164" s="223" t="s">
        <v>129</v>
      </c>
      <c r="E164" s="41"/>
      <c r="F164" s="224" t="s">
        <v>222</v>
      </c>
      <c r="G164" s="41"/>
      <c r="H164" s="41"/>
      <c r="I164" s="220"/>
      <c r="J164" s="41"/>
      <c r="K164" s="41"/>
      <c r="L164" s="45"/>
      <c r="M164" s="221"/>
      <c r="N164" s="222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129</v>
      </c>
      <c r="AU164" s="18" t="s">
        <v>82</v>
      </c>
    </row>
    <row r="165" s="13" customFormat="1">
      <c r="A165" s="13"/>
      <c r="B165" s="225"/>
      <c r="C165" s="226"/>
      <c r="D165" s="218" t="s">
        <v>131</v>
      </c>
      <c r="E165" s="227" t="s">
        <v>19</v>
      </c>
      <c r="F165" s="228" t="s">
        <v>132</v>
      </c>
      <c r="G165" s="226"/>
      <c r="H165" s="227" t="s">
        <v>19</v>
      </c>
      <c r="I165" s="229"/>
      <c r="J165" s="226"/>
      <c r="K165" s="226"/>
      <c r="L165" s="230"/>
      <c r="M165" s="231"/>
      <c r="N165" s="232"/>
      <c r="O165" s="232"/>
      <c r="P165" s="232"/>
      <c r="Q165" s="232"/>
      <c r="R165" s="232"/>
      <c r="S165" s="232"/>
      <c r="T165" s="23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4" t="s">
        <v>131</v>
      </c>
      <c r="AU165" s="234" t="s">
        <v>82</v>
      </c>
      <c r="AV165" s="13" t="s">
        <v>80</v>
      </c>
      <c r="AW165" s="13" t="s">
        <v>33</v>
      </c>
      <c r="AX165" s="13" t="s">
        <v>72</v>
      </c>
      <c r="AY165" s="234" t="s">
        <v>118</v>
      </c>
    </row>
    <row r="166" s="14" customFormat="1">
      <c r="A166" s="14"/>
      <c r="B166" s="235"/>
      <c r="C166" s="236"/>
      <c r="D166" s="218" t="s">
        <v>131</v>
      </c>
      <c r="E166" s="237" t="s">
        <v>19</v>
      </c>
      <c r="F166" s="238" t="s">
        <v>223</v>
      </c>
      <c r="G166" s="236"/>
      <c r="H166" s="239">
        <v>22.300000000000001</v>
      </c>
      <c r="I166" s="240"/>
      <c r="J166" s="236"/>
      <c r="K166" s="236"/>
      <c r="L166" s="241"/>
      <c r="M166" s="242"/>
      <c r="N166" s="243"/>
      <c r="O166" s="243"/>
      <c r="P166" s="243"/>
      <c r="Q166" s="243"/>
      <c r="R166" s="243"/>
      <c r="S166" s="243"/>
      <c r="T166" s="24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5" t="s">
        <v>131</v>
      </c>
      <c r="AU166" s="245" t="s">
        <v>82</v>
      </c>
      <c r="AV166" s="14" t="s">
        <v>82</v>
      </c>
      <c r="AW166" s="14" t="s">
        <v>33</v>
      </c>
      <c r="AX166" s="14" t="s">
        <v>80</v>
      </c>
      <c r="AY166" s="245" t="s">
        <v>118</v>
      </c>
    </row>
    <row r="167" s="2" customFormat="1" ht="24.15" customHeight="1">
      <c r="A167" s="39"/>
      <c r="B167" s="40"/>
      <c r="C167" s="257" t="s">
        <v>224</v>
      </c>
      <c r="D167" s="257" t="s">
        <v>178</v>
      </c>
      <c r="E167" s="258" t="s">
        <v>225</v>
      </c>
      <c r="F167" s="259" t="s">
        <v>226</v>
      </c>
      <c r="G167" s="260" t="s">
        <v>205</v>
      </c>
      <c r="H167" s="261">
        <v>22.969000000000001</v>
      </c>
      <c r="I167" s="262"/>
      <c r="J167" s="263">
        <f>ROUND(I167*H167,2)</f>
        <v>0</v>
      </c>
      <c r="K167" s="259" t="s">
        <v>227</v>
      </c>
      <c r="L167" s="264"/>
      <c r="M167" s="265" t="s">
        <v>19</v>
      </c>
      <c r="N167" s="266" t="s">
        <v>43</v>
      </c>
      <c r="O167" s="85"/>
      <c r="P167" s="214">
        <f>O167*H167</f>
        <v>0</v>
      </c>
      <c r="Q167" s="214">
        <v>0.0025899999999999999</v>
      </c>
      <c r="R167" s="214">
        <f>Q167*H167</f>
        <v>0.059489710000000001</v>
      </c>
      <c r="S167" s="214">
        <v>0</v>
      </c>
      <c r="T167" s="215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16" t="s">
        <v>182</v>
      </c>
      <c r="AT167" s="216" t="s">
        <v>178</v>
      </c>
      <c r="AU167" s="216" t="s">
        <v>82</v>
      </c>
      <c r="AY167" s="18" t="s">
        <v>118</v>
      </c>
      <c r="BE167" s="217">
        <f>IF(N167="základní",J167,0)</f>
        <v>0</v>
      </c>
      <c r="BF167" s="217">
        <f>IF(N167="snížená",J167,0)</f>
        <v>0</v>
      </c>
      <c r="BG167" s="217">
        <f>IF(N167="zákl. přenesená",J167,0)</f>
        <v>0</v>
      </c>
      <c r="BH167" s="217">
        <f>IF(N167="sníž. přenesená",J167,0)</f>
        <v>0</v>
      </c>
      <c r="BI167" s="217">
        <f>IF(N167="nulová",J167,0)</f>
        <v>0</v>
      </c>
      <c r="BJ167" s="18" t="s">
        <v>80</v>
      </c>
      <c r="BK167" s="217">
        <f>ROUND(I167*H167,2)</f>
        <v>0</v>
      </c>
      <c r="BL167" s="18" t="s">
        <v>125</v>
      </c>
      <c r="BM167" s="216" t="s">
        <v>228</v>
      </c>
    </row>
    <row r="168" s="2" customFormat="1">
      <c r="A168" s="39"/>
      <c r="B168" s="40"/>
      <c r="C168" s="41"/>
      <c r="D168" s="218" t="s">
        <v>127</v>
      </c>
      <c r="E168" s="41"/>
      <c r="F168" s="219" t="s">
        <v>226</v>
      </c>
      <c r="G168" s="41"/>
      <c r="H168" s="41"/>
      <c r="I168" s="220"/>
      <c r="J168" s="41"/>
      <c r="K168" s="41"/>
      <c r="L168" s="45"/>
      <c r="M168" s="221"/>
      <c r="N168" s="222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127</v>
      </c>
      <c r="AU168" s="18" t="s">
        <v>82</v>
      </c>
    </row>
    <row r="169" s="13" customFormat="1">
      <c r="A169" s="13"/>
      <c r="B169" s="225"/>
      <c r="C169" s="226"/>
      <c r="D169" s="218" t="s">
        <v>131</v>
      </c>
      <c r="E169" s="227" t="s">
        <v>19</v>
      </c>
      <c r="F169" s="228" t="s">
        <v>229</v>
      </c>
      <c r="G169" s="226"/>
      <c r="H169" s="227" t="s">
        <v>19</v>
      </c>
      <c r="I169" s="229"/>
      <c r="J169" s="226"/>
      <c r="K169" s="226"/>
      <c r="L169" s="230"/>
      <c r="M169" s="231"/>
      <c r="N169" s="232"/>
      <c r="O169" s="232"/>
      <c r="P169" s="232"/>
      <c r="Q169" s="232"/>
      <c r="R169" s="232"/>
      <c r="S169" s="232"/>
      <c r="T169" s="23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4" t="s">
        <v>131</v>
      </c>
      <c r="AU169" s="234" t="s">
        <v>82</v>
      </c>
      <c r="AV169" s="13" t="s">
        <v>80</v>
      </c>
      <c r="AW169" s="13" t="s">
        <v>33</v>
      </c>
      <c r="AX169" s="13" t="s">
        <v>72</v>
      </c>
      <c r="AY169" s="234" t="s">
        <v>118</v>
      </c>
    </row>
    <row r="170" s="14" customFormat="1">
      <c r="A170" s="14"/>
      <c r="B170" s="235"/>
      <c r="C170" s="236"/>
      <c r="D170" s="218" t="s">
        <v>131</v>
      </c>
      <c r="E170" s="237" t="s">
        <v>19</v>
      </c>
      <c r="F170" s="238" t="s">
        <v>230</v>
      </c>
      <c r="G170" s="236"/>
      <c r="H170" s="239">
        <v>22.300000000000001</v>
      </c>
      <c r="I170" s="240"/>
      <c r="J170" s="236"/>
      <c r="K170" s="236"/>
      <c r="L170" s="241"/>
      <c r="M170" s="242"/>
      <c r="N170" s="243"/>
      <c r="O170" s="243"/>
      <c r="P170" s="243"/>
      <c r="Q170" s="243"/>
      <c r="R170" s="243"/>
      <c r="S170" s="243"/>
      <c r="T170" s="244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5" t="s">
        <v>131</v>
      </c>
      <c r="AU170" s="245" t="s">
        <v>82</v>
      </c>
      <c r="AV170" s="14" t="s">
        <v>82</v>
      </c>
      <c r="AW170" s="14" t="s">
        <v>33</v>
      </c>
      <c r="AX170" s="14" t="s">
        <v>80</v>
      </c>
      <c r="AY170" s="245" t="s">
        <v>118</v>
      </c>
    </row>
    <row r="171" s="14" customFormat="1">
      <c r="A171" s="14"/>
      <c r="B171" s="235"/>
      <c r="C171" s="236"/>
      <c r="D171" s="218" t="s">
        <v>131</v>
      </c>
      <c r="E171" s="236"/>
      <c r="F171" s="238" t="s">
        <v>231</v>
      </c>
      <c r="G171" s="236"/>
      <c r="H171" s="239">
        <v>22.969000000000001</v>
      </c>
      <c r="I171" s="240"/>
      <c r="J171" s="236"/>
      <c r="K171" s="236"/>
      <c r="L171" s="241"/>
      <c r="M171" s="242"/>
      <c r="N171" s="243"/>
      <c r="O171" s="243"/>
      <c r="P171" s="243"/>
      <c r="Q171" s="243"/>
      <c r="R171" s="243"/>
      <c r="S171" s="243"/>
      <c r="T171" s="24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5" t="s">
        <v>131</v>
      </c>
      <c r="AU171" s="245" t="s">
        <v>82</v>
      </c>
      <c r="AV171" s="14" t="s">
        <v>82</v>
      </c>
      <c r="AW171" s="14" t="s">
        <v>4</v>
      </c>
      <c r="AX171" s="14" t="s">
        <v>80</v>
      </c>
      <c r="AY171" s="245" t="s">
        <v>118</v>
      </c>
    </row>
    <row r="172" s="2" customFormat="1" ht="37.8" customHeight="1">
      <c r="A172" s="39"/>
      <c r="B172" s="40"/>
      <c r="C172" s="205" t="s">
        <v>232</v>
      </c>
      <c r="D172" s="205" t="s">
        <v>120</v>
      </c>
      <c r="E172" s="206" t="s">
        <v>233</v>
      </c>
      <c r="F172" s="207" t="s">
        <v>234</v>
      </c>
      <c r="G172" s="208" t="s">
        <v>235</v>
      </c>
      <c r="H172" s="209">
        <v>1</v>
      </c>
      <c r="I172" s="210"/>
      <c r="J172" s="211">
        <f>ROUND(I172*H172,2)</f>
        <v>0</v>
      </c>
      <c r="K172" s="207" t="s">
        <v>227</v>
      </c>
      <c r="L172" s="45"/>
      <c r="M172" s="212" t="s">
        <v>19</v>
      </c>
      <c r="N172" s="213" t="s">
        <v>43</v>
      </c>
      <c r="O172" s="85"/>
      <c r="P172" s="214">
        <f>O172*H172</f>
        <v>0</v>
      </c>
      <c r="Q172" s="214">
        <v>0.00012</v>
      </c>
      <c r="R172" s="214">
        <f>Q172*H172</f>
        <v>0.00012</v>
      </c>
      <c r="S172" s="214">
        <v>0</v>
      </c>
      <c r="T172" s="215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16" t="s">
        <v>125</v>
      </c>
      <c r="AT172" s="216" t="s">
        <v>120</v>
      </c>
      <c r="AU172" s="216" t="s">
        <v>82</v>
      </c>
      <c r="AY172" s="18" t="s">
        <v>118</v>
      </c>
      <c r="BE172" s="217">
        <f>IF(N172="základní",J172,0)</f>
        <v>0</v>
      </c>
      <c r="BF172" s="217">
        <f>IF(N172="snížená",J172,0)</f>
        <v>0</v>
      </c>
      <c r="BG172" s="217">
        <f>IF(N172="zákl. přenesená",J172,0)</f>
        <v>0</v>
      </c>
      <c r="BH172" s="217">
        <f>IF(N172="sníž. přenesená",J172,0)</f>
        <v>0</v>
      </c>
      <c r="BI172" s="217">
        <f>IF(N172="nulová",J172,0)</f>
        <v>0</v>
      </c>
      <c r="BJ172" s="18" t="s">
        <v>80</v>
      </c>
      <c r="BK172" s="217">
        <f>ROUND(I172*H172,2)</f>
        <v>0</v>
      </c>
      <c r="BL172" s="18" t="s">
        <v>125</v>
      </c>
      <c r="BM172" s="216" t="s">
        <v>236</v>
      </c>
    </row>
    <row r="173" s="2" customFormat="1">
      <c r="A173" s="39"/>
      <c r="B173" s="40"/>
      <c r="C173" s="41"/>
      <c r="D173" s="218" t="s">
        <v>127</v>
      </c>
      <c r="E173" s="41"/>
      <c r="F173" s="219" t="s">
        <v>234</v>
      </c>
      <c r="G173" s="41"/>
      <c r="H173" s="41"/>
      <c r="I173" s="220"/>
      <c r="J173" s="41"/>
      <c r="K173" s="41"/>
      <c r="L173" s="45"/>
      <c r="M173" s="221"/>
      <c r="N173" s="222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127</v>
      </c>
      <c r="AU173" s="18" t="s">
        <v>82</v>
      </c>
    </row>
    <row r="174" s="13" customFormat="1">
      <c r="A174" s="13"/>
      <c r="B174" s="225"/>
      <c r="C174" s="226"/>
      <c r="D174" s="218" t="s">
        <v>131</v>
      </c>
      <c r="E174" s="227" t="s">
        <v>19</v>
      </c>
      <c r="F174" s="228" t="s">
        <v>132</v>
      </c>
      <c r="G174" s="226"/>
      <c r="H174" s="227" t="s">
        <v>19</v>
      </c>
      <c r="I174" s="229"/>
      <c r="J174" s="226"/>
      <c r="K174" s="226"/>
      <c r="L174" s="230"/>
      <c r="M174" s="231"/>
      <c r="N174" s="232"/>
      <c r="O174" s="232"/>
      <c r="P174" s="232"/>
      <c r="Q174" s="232"/>
      <c r="R174" s="232"/>
      <c r="S174" s="232"/>
      <c r="T174" s="23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4" t="s">
        <v>131</v>
      </c>
      <c r="AU174" s="234" t="s">
        <v>82</v>
      </c>
      <c r="AV174" s="13" t="s">
        <v>80</v>
      </c>
      <c r="AW174" s="13" t="s">
        <v>33</v>
      </c>
      <c r="AX174" s="13" t="s">
        <v>72</v>
      </c>
      <c r="AY174" s="234" t="s">
        <v>118</v>
      </c>
    </row>
    <row r="175" s="14" customFormat="1">
      <c r="A175" s="14"/>
      <c r="B175" s="235"/>
      <c r="C175" s="236"/>
      <c r="D175" s="218" t="s">
        <v>131</v>
      </c>
      <c r="E175" s="237" t="s">
        <v>19</v>
      </c>
      <c r="F175" s="238" t="s">
        <v>237</v>
      </c>
      <c r="G175" s="236"/>
      <c r="H175" s="239">
        <v>1</v>
      </c>
      <c r="I175" s="240"/>
      <c r="J175" s="236"/>
      <c r="K175" s="236"/>
      <c r="L175" s="241"/>
      <c r="M175" s="242"/>
      <c r="N175" s="243"/>
      <c r="O175" s="243"/>
      <c r="P175" s="243"/>
      <c r="Q175" s="243"/>
      <c r="R175" s="243"/>
      <c r="S175" s="243"/>
      <c r="T175" s="24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5" t="s">
        <v>131</v>
      </c>
      <c r="AU175" s="245" t="s">
        <v>82</v>
      </c>
      <c r="AV175" s="14" t="s">
        <v>82</v>
      </c>
      <c r="AW175" s="14" t="s">
        <v>33</v>
      </c>
      <c r="AX175" s="14" t="s">
        <v>80</v>
      </c>
      <c r="AY175" s="245" t="s">
        <v>118</v>
      </c>
    </row>
    <row r="176" s="2" customFormat="1" ht="37.8" customHeight="1">
      <c r="A176" s="39"/>
      <c r="B176" s="40"/>
      <c r="C176" s="205" t="s">
        <v>8</v>
      </c>
      <c r="D176" s="205" t="s">
        <v>120</v>
      </c>
      <c r="E176" s="206" t="s">
        <v>238</v>
      </c>
      <c r="F176" s="207" t="s">
        <v>239</v>
      </c>
      <c r="G176" s="208" t="s">
        <v>235</v>
      </c>
      <c r="H176" s="209">
        <v>1</v>
      </c>
      <c r="I176" s="210"/>
      <c r="J176" s="211">
        <f>ROUND(I176*H176,2)</f>
        <v>0</v>
      </c>
      <c r="K176" s="207" t="s">
        <v>227</v>
      </c>
      <c r="L176" s="45"/>
      <c r="M176" s="212" t="s">
        <v>19</v>
      </c>
      <c r="N176" s="213" t="s">
        <v>43</v>
      </c>
      <c r="O176" s="85"/>
      <c r="P176" s="214">
        <f>O176*H176</f>
        <v>0</v>
      </c>
      <c r="Q176" s="214">
        <v>0.00012</v>
      </c>
      <c r="R176" s="214">
        <f>Q176*H176</f>
        <v>0.00012</v>
      </c>
      <c r="S176" s="214">
        <v>0</v>
      </c>
      <c r="T176" s="215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16" t="s">
        <v>125</v>
      </c>
      <c r="AT176" s="216" t="s">
        <v>120</v>
      </c>
      <c r="AU176" s="216" t="s">
        <v>82</v>
      </c>
      <c r="AY176" s="18" t="s">
        <v>118</v>
      </c>
      <c r="BE176" s="217">
        <f>IF(N176="základní",J176,0)</f>
        <v>0</v>
      </c>
      <c r="BF176" s="217">
        <f>IF(N176="snížená",J176,0)</f>
        <v>0</v>
      </c>
      <c r="BG176" s="217">
        <f>IF(N176="zákl. přenesená",J176,0)</f>
        <v>0</v>
      </c>
      <c r="BH176" s="217">
        <f>IF(N176="sníž. přenesená",J176,0)</f>
        <v>0</v>
      </c>
      <c r="BI176" s="217">
        <f>IF(N176="nulová",J176,0)</f>
        <v>0</v>
      </c>
      <c r="BJ176" s="18" t="s">
        <v>80</v>
      </c>
      <c r="BK176" s="217">
        <f>ROUND(I176*H176,2)</f>
        <v>0</v>
      </c>
      <c r="BL176" s="18" t="s">
        <v>125</v>
      </c>
      <c r="BM176" s="216" t="s">
        <v>240</v>
      </c>
    </row>
    <row r="177" s="2" customFormat="1">
      <c r="A177" s="39"/>
      <c r="B177" s="40"/>
      <c r="C177" s="41"/>
      <c r="D177" s="218" t="s">
        <v>127</v>
      </c>
      <c r="E177" s="41"/>
      <c r="F177" s="219" t="s">
        <v>239</v>
      </c>
      <c r="G177" s="41"/>
      <c r="H177" s="41"/>
      <c r="I177" s="220"/>
      <c r="J177" s="41"/>
      <c r="K177" s="41"/>
      <c r="L177" s="45"/>
      <c r="M177" s="221"/>
      <c r="N177" s="222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127</v>
      </c>
      <c r="AU177" s="18" t="s">
        <v>82</v>
      </c>
    </row>
    <row r="178" s="13" customFormat="1">
      <c r="A178" s="13"/>
      <c r="B178" s="225"/>
      <c r="C178" s="226"/>
      <c r="D178" s="218" t="s">
        <v>131</v>
      </c>
      <c r="E178" s="227" t="s">
        <v>19</v>
      </c>
      <c r="F178" s="228" t="s">
        <v>132</v>
      </c>
      <c r="G178" s="226"/>
      <c r="H178" s="227" t="s">
        <v>19</v>
      </c>
      <c r="I178" s="229"/>
      <c r="J178" s="226"/>
      <c r="K178" s="226"/>
      <c r="L178" s="230"/>
      <c r="M178" s="231"/>
      <c r="N178" s="232"/>
      <c r="O178" s="232"/>
      <c r="P178" s="232"/>
      <c r="Q178" s="232"/>
      <c r="R178" s="232"/>
      <c r="S178" s="232"/>
      <c r="T178" s="23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4" t="s">
        <v>131</v>
      </c>
      <c r="AU178" s="234" t="s">
        <v>82</v>
      </c>
      <c r="AV178" s="13" t="s">
        <v>80</v>
      </c>
      <c r="AW178" s="13" t="s">
        <v>33</v>
      </c>
      <c r="AX178" s="13" t="s">
        <v>72</v>
      </c>
      <c r="AY178" s="234" t="s">
        <v>118</v>
      </c>
    </row>
    <row r="179" s="14" customFormat="1">
      <c r="A179" s="14"/>
      <c r="B179" s="235"/>
      <c r="C179" s="236"/>
      <c r="D179" s="218" t="s">
        <v>131</v>
      </c>
      <c r="E179" s="237" t="s">
        <v>19</v>
      </c>
      <c r="F179" s="238" t="s">
        <v>241</v>
      </c>
      <c r="G179" s="236"/>
      <c r="H179" s="239">
        <v>1</v>
      </c>
      <c r="I179" s="240"/>
      <c r="J179" s="236"/>
      <c r="K179" s="236"/>
      <c r="L179" s="241"/>
      <c r="M179" s="242"/>
      <c r="N179" s="243"/>
      <c r="O179" s="243"/>
      <c r="P179" s="243"/>
      <c r="Q179" s="243"/>
      <c r="R179" s="243"/>
      <c r="S179" s="243"/>
      <c r="T179" s="24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5" t="s">
        <v>131</v>
      </c>
      <c r="AU179" s="245" t="s">
        <v>82</v>
      </c>
      <c r="AV179" s="14" t="s">
        <v>82</v>
      </c>
      <c r="AW179" s="14" t="s">
        <v>33</v>
      </c>
      <c r="AX179" s="14" t="s">
        <v>80</v>
      </c>
      <c r="AY179" s="245" t="s">
        <v>118</v>
      </c>
    </row>
    <row r="180" s="2" customFormat="1" ht="16.5" customHeight="1">
      <c r="A180" s="39"/>
      <c r="B180" s="40"/>
      <c r="C180" s="205" t="s">
        <v>242</v>
      </c>
      <c r="D180" s="205" t="s">
        <v>120</v>
      </c>
      <c r="E180" s="206" t="s">
        <v>243</v>
      </c>
      <c r="F180" s="207" t="s">
        <v>244</v>
      </c>
      <c r="G180" s="208" t="s">
        <v>235</v>
      </c>
      <c r="H180" s="209">
        <v>1</v>
      </c>
      <c r="I180" s="210"/>
      <c r="J180" s="211">
        <f>ROUND(I180*H180,2)</f>
        <v>0</v>
      </c>
      <c r="K180" s="207" t="s">
        <v>124</v>
      </c>
      <c r="L180" s="45"/>
      <c r="M180" s="212" t="s">
        <v>19</v>
      </c>
      <c r="N180" s="213" t="s">
        <v>43</v>
      </c>
      <c r="O180" s="85"/>
      <c r="P180" s="214">
        <f>O180*H180</f>
        <v>0</v>
      </c>
      <c r="Q180" s="214">
        <v>0.00038000000000000002</v>
      </c>
      <c r="R180" s="214">
        <f>Q180*H180</f>
        <v>0.00038000000000000002</v>
      </c>
      <c r="S180" s="214">
        <v>0</v>
      </c>
      <c r="T180" s="215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16" t="s">
        <v>125</v>
      </c>
      <c r="AT180" s="216" t="s">
        <v>120</v>
      </c>
      <c r="AU180" s="216" t="s">
        <v>82</v>
      </c>
      <c r="AY180" s="18" t="s">
        <v>118</v>
      </c>
      <c r="BE180" s="217">
        <f>IF(N180="základní",J180,0)</f>
        <v>0</v>
      </c>
      <c r="BF180" s="217">
        <f>IF(N180="snížená",J180,0)</f>
        <v>0</v>
      </c>
      <c r="BG180" s="217">
        <f>IF(N180="zákl. přenesená",J180,0)</f>
        <v>0</v>
      </c>
      <c r="BH180" s="217">
        <f>IF(N180="sníž. přenesená",J180,0)</f>
        <v>0</v>
      </c>
      <c r="BI180" s="217">
        <f>IF(N180="nulová",J180,0)</f>
        <v>0</v>
      </c>
      <c r="BJ180" s="18" t="s">
        <v>80</v>
      </c>
      <c r="BK180" s="217">
        <f>ROUND(I180*H180,2)</f>
        <v>0</v>
      </c>
      <c r="BL180" s="18" t="s">
        <v>125</v>
      </c>
      <c r="BM180" s="216" t="s">
        <v>245</v>
      </c>
    </row>
    <row r="181" s="2" customFormat="1">
      <c r="A181" s="39"/>
      <c r="B181" s="40"/>
      <c r="C181" s="41"/>
      <c r="D181" s="218" t="s">
        <v>127</v>
      </c>
      <c r="E181" s="41"/>
      <c r="F181" s="219" t="s">
        <v>246</v>
      </c>
      <c r="G181" s="41"/>
      <c r="H181" s="41"/>
      <c r="I181" s="220"/>
      <c r="J181" s="41"/>
      <c r="K181" s="41"/>
      <c r="L181" s="45"/>
      <c r="M181" s="221"/>
      <c r="N181" s="222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127</v>
      </c>
      <c r="AU181" s="18" t="s">
        <v>82</v>
      </c>
    </row>
    <row r="182" s="2" customFormat="1">
      <c r="A182" s="39"/>
      <c r="B182" s="40"/>
      <c r="C182" s="41"/>
      <c r="D182" s="223" t="s">
        <v>129</v>
      </c>
      <c r="E182" s="41"/>
      <c r="F182" s="224" t="s">
        <v>247</v>
      </c>
      <c r="G182" s="41"/>
      <c r="H182" s="41"/>
      <c r="I182" s="220"/>
      <c r="J182" s="41"/>
      <c r="K182" s="41"/>
      <c r="L182" s="45"/>
      <c r="M182" s="221"/>
      <c r="N182" s="222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129</v>
      </c>
      <c r="AU182" s="18" t="s">
        <v>82</v>
      </c>
    </row>
    <row r="183" s="13" customFormat="1">
      <c r="A183" s="13"/>
      <c r="B183" s="225"/>
      <c r="C183" s="226"/>
      <c r="D183" s="218" t="s">
        <v>131</v>
      </c>
      <c r="E183" s="227" t="s">
        <v>19</v>
      </c>
      <c r="F183" s="228" t="s">
        <v>132</v>
      </c>
      <c r="G183" s="226"/>
      <c r="H183" s="227" t="s">
        <v>19</v>
      </c>
      <c r="I183" s="229"/>
      <c r="J183" s="226"/>
      <c r="K183" s="226"/>
      <c r="L183" s="230"/>
      <c r="M183" s="231"/>
      <c r="N183" s="232"/>
      <c r="O183" s="232"/>
      <c r="P183" s="232"/>
      <c r="Q183" s="232"/>
      <c r="R183" s="232"/>
      <c r="S183" s="232"/>
      <c r="T183" s="23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4" t="s">
        <v>131</v>
      </c>
      <c r="AU183" s="234" t="s">
        <v>82</v>
      </c>
      <c r="AV183" s="13" t="s">
        <v>80</v>
      </c>
      <c r="AW183" s="13" t="s">
        <v>33</v>
      </c>
      <c r="AX183" s="13" t="s">
        <v>72</v>
      </c>
      <c r="AY183" s="234" t="s">
        <v>118</v>
      </c>
    </row>
    <row r="184" s="14" customFormat="1">
      <c r="A184" s="14"/>
      <c r="B184" s="235"/>
      <c r="C184" s="236"/>
      <c r="D184" s="218" t="s">
        <v>131</v>
      </c>
      <c r="E184" s="237" t="s">
        <v>19</v>
      </c>
      <c r="F184" s="238" t="s">
        <v>241</v>
      </c>
      <c r="G184" s="236"/>
      <c r="H184" s="239">
        <v>1</v>
      </c>
      <c r="I184" s="240"/>
      <c r="J184" s="236"/>
      <c r="K184" s="236"/>
      <c r="L184" s="241"/>
      <c r="M184" s="242"/>
      <c r="N184" s="243"/>
      <c r="O184" s="243"/>
      <c r="P184" s="243"/>
      <c r="Q184" s="243"/>
      <c r="R184" s="243"/>
      <c r="S184" s="243"/>
      <c r="T184" s="244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5" t="s">
        <v>131</v>
      </c>
      <c r="AU184" s="245" t="s">
        <v>82</v>
      </c>
      <c r="AV184" s="14" t="s">
        <v>82</v>
      </c>
      <c r="AW184" s="14" t="s">
        <v>33</v>
      </c>
      <c r="AX184" s="14" t="s">
        <v>80</v>
      </c>
      <c r="AY184" s="245" t="s">
        <v>118</v>
      </c>
    </row>
    <row r="185" s="2" customFormat="1" ht="21.75" customHeight="1">
      <c r="A185" s="39"/>
      <c r="B185" s="40"/>
      <c r="C185" s="205" t="s">
        <v>248</v>
      </c>
      <c r="D185" s="205" t="s">
        <v>120</v>
      </c>
      <c r="E185" s="206" t="s">
        <v>249</v>
      </c>
      <c r="F185" s="207" t="s">
        <v>250</v>
      </c>
      <c r="G185" s="208" t="s">
        <v>235</v>
      </c>
      <c r="H185" s="209">
        <v>2</v>
      </c>
      <c r="I185" s="210"/>
      <c r="J185" s="211">
        <f>ROUND(I185*H185,2)</f>
        <v>0</v>
      </c>
      <c r="K185" s="207" t="s">
        <v>124</v>
      </c>
      <c r="L185" s="45"/>
      <c r="M185" s="212" t="s">
        <v>19</v>
      </c>
      <c r="N185" s="213" t="s">
        <v>43</v>
      </c>
      <c r="O185" s="85"/>
      <c r="P185" s="214">
        <f>O185*H185</f>
        <v>0</v>
      </c>
      <c r="Q185" s="214">
        <v>0.00072000000000000005</v>
      </c>
      <c r="R185" s="214">
        <f>Q185*H185</f>
        <v>0.0014400000000000001</v>
      </c>
      <c r="S185" s="214">
        <v>0</v>
      </c>
      <c r="T185" s="215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16" t="s">
        <v>125</v>
      </c>
      <c r="AT185" s="216" t="s">
        <v>120</v>
      </c>
      <c r="AU185" s="216" t="s">
        <v>82</v>
      </c>
      <c r="AY185" s="18" t="s">
        <v>118</v>
      </c>
      <c r="BE185" s="217">
        <f>IF(N185="základní",J185,0)</f>
        <v>0</v>
      </c>
      <c r="BF185" s="217">
        <f>IF(N185="snížená",J185,0)</f>
        <v>0</v>
      </c>
      <c r="BG185" s="217">
        <f>IF(N185="zákl. přenesená",J185,0)</f>
        <v>0</v>
      </c>
      <c r="BH185" s="217">
        <f>IF(N185="sníž. přenesená",J185,0)</f>
        <v>0</v>
      </c>
      <c r="BI185" s="217">
        <f>IF(N185="nulová",J185,0)</f>
        <v>0</v>
      </c>
      <c r="BJ185" s="18" t="s">
        <v>80</v>
      </c>
      <c r="BK185" s="217">
        <f>ROUND(I185*H185,2)</f>
        <v>0</v>
      </c>
      <c r="BL185" s="18" t="s">
        <v>125</v>
      </c>
      <c r="BM185" s="216" t="s">
        <v>251</v>
      </c>
    </row>
    <row r="186" s="2" customFormat="1">
      <c r="A186" s="39"/>
      <c r="B186" s="40"/>
      <c r="C186" s="41"/>
      <c r="D186" s="218" t="s">
        <v>127</v>
      </c>
      <c r="E186" s="41"/>
      <c r="F186" s="219" t="s">
        <v>252</v>
      </c>
      <c r="G186" s="41"/>
      <c r="H186" s="41"/>
      <c r="I186" s="220"/>
      <c r="J186" s="41"/>
      <c r="K186" s="41"/>
      <c r="L186" s="45"/>
      <c r="M186" s="221"/>
      <c r="N186" s="222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127</v>
      </c>
      <c r="AU186" s="18" t="s">
        <v>82</v>
      </c>
    </row>
    <row r="187" s="2" customFormat="1">
      <c r="A187" s="39"/>
      <c r="B187" s="40"/>
      <c r="C187" s="41"/>
      <c r="D187" s="223" t="s">
        <v>129</v>
      </c>
      <c r="E187" s="41"/>
      <c r="F187" s="224" t="s">
        <v>253</v>
      </c>
      <c r="G187" s="41"/>
      <c r="H187" s="41"/>
      <c r="I187" s="220"/>
      <c r="J187" s="41"/>
      <c r="K187" s="41"/>
      <c r="L187" s="45"/>
      <c r="M187" s="221"/>
      <c r="N187" s="222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129</v>
      </c>
      <c r="AU187" s="18" t="s">
        <v>82</v>
      </c>
    </row>
    <row r="188" s="13" customFormat="1">
      <c r="A188" s="13"/>
      <c r="B188" s="225"/>
      <c r="C188" s="226"/>
      <c r="D188" s="218" t="s">
        <v>131</v>
      </c>
      <c r="E188" s="227" t="s">
        <v>19</v>
      </c>
      <c r="F188" s="228" t="s">
        <v>132</v>
      </c>
      <c r="G188" s="226"/>
      <c r="H188" s="227" t="s">
        <v>19</v>
      </c>
      <c r="I188" s="229"/>
      <c r="J188" s="226"/>
      <c r="K188" s="226"/>
      <c r="L188" s="230"/>
      <c r="M188" s="231"/>
      <c r="N188" s="232"/>
      <c r="O188" s="232"/>
      <c r="P188" s="232"/>
      <c r="Q188" s="232"/>
      <c r="R188" s="232"/>
      <c r="S188" s="232"/>
      <c r="T188" s="23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4" t="s">
        <v>131</v>
      </c>
      <c r="AU188" s="234" t="s">
        <v>82</v>
      </c>
      <c r="AV188" s="13" t="s">
        <v>80</v>
      </c>
      <c r="AW188" s="13" t="s">
        <v>33</v>
      </c>
      <c r="AX188" s="13" t="s">
        <v>72</v>
      </c>
      <c r="AY188" s="234" t="s">
        <v>118</v>
      </c>
    </row>
    <row r="189" s="14" customFormat="1">
      <c r="A189" s="14"/>
      <c r="B189" s="235"/>
      <c r="C189" s="236"/>
      <c r="D189" s="218" t="s">
        <v>131</v>
      </c>
      <c r="E189" s="237" t="s">
        <v>19</v>
      </c>
      <c r="F189" s="238" t="s">
        <v>254</v>
      </c>
      <c r="G189" s="236"/>
      <c r="H189" s="239">
        <v>2</v>
      </c>
      <c r="I189" s="240"/>
      <c r="J189" s="236"/>
      <c r="K189" s="236"/>
      <c r="L189" s="241"/>
      <c r="M189" s="242"/>
      <c r="N189" s="243"/>
      <c r="O189" s="243"/>
      <c r="P189" s="243"/>
      <c r="Q189" s="243"/>
      <c r="R189" s="243"/>
      <c r="S189" s="243"/>
      <c r="T189" s="24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5" t="s">
        <v>131</v>
      </c>
      <c r="AU189" s="245" t="s">
        <v>82</v>
      </c>
      <c r="AV189" s="14" t="s">
        <v>82</v>
      </c>
      <c r="AW189" s="14" t="s">
        <v>33</v>
      </c>
      <c r="AX189" s="14" t="s">
        <v>80</v>
      </c>
      <c r="AY189" s="245" t="s">
        <v>118</v>
      </c>
    </row>
    <row r="190" s="2" customFormat="1" ht="24.15" customHeight="1">
      <c r="A190" s="39"/>
      <c r="B190" s="40"/>
      <c r="C190" s="257" t="s">
        <v>255</v>
      </c>
      <c r="D190" s="257" t="s">
        <v>178</v>
      </c>
      <c r="E190" s="258" t="s">
        <v>256</v>
      </c>
      <c r="F190" s="259" t="s">
        <v>257</v>
      </c>
      <c r="G190" s="260" t="s">
        <v>235</v>
      </c>
      <c r="H190" s="261">
        <v>1</v>
      </c>
      <c r="I190" s="262"/>
      <c r="J190" s="263">
        <f>ROUND(I190*H190,2)</f>
        <v>0</v>
      </c>
      <c r="K190" s="259" t="s">
        <v>227</v>
      </c>
      <c r="L190" s="264"/>
      <c r="M190" s="265" t="s">
        <v>19</v>
      </c>
      <c r="N190" s="266" t="s">
        <v>43</v>
      </c>
      <c r="O190" s="85"/>
      <c r="P190" s="214">
        <f>O190*H190</f>
        <v>0</v>
      </c>
      <c r="Q190" s="214">
        <v>0.017999999999999999</v>
      </c>
      <c r="R190" s="214">
        <f>Q190*H190</f>
        <v>0.017999999999999999</v>
      </c>
      <c r="S190" s="214">
        <v>0</v>
      </c>
      <c r="T190" s="215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16" t="s">
        <v>182</v>
      </c>
      <c r="AT190" s="216" t="s">
        <v>178</v>
      </c>
      <c r="AU190" s="216" t="s">
        <v>82</v>
      </c>
      <c r="AY190" s="18" t="s">
        <v>118</v>
      </c>
      <c r="BE190" s="217">
        <f>IF(N190="základní",J190,0)</f>
        <v>0</v>
      </c>
      <c r="BF190" s="217">
        <f>IF(N190="snížená",J190,0)</f>
        <v>0</v>
      </c>
      <c r="BG190" s="217">
        <f>IF(N190="zákl. přenesená",J190,0)</f>
        <v>0</v>
      </c>
      <c r="BH190" s="217">
        <f>IF(N190="sníž. přenesená",J190,0)</f>
        <v>0</v>
      </c>
      <c r="BI190" s="217">
        <f>IF(N190="nulová",J190,0)</f>
        <v>0</v>
      </c>
      <c r="BJ190" s="18" t="s">
        <v>80</v>
      </c>
      <c r="BK190" s="217">
        <f>ROUND(I190*H190,2)</f>
        <v>0</v>
      </c>
      <c r="BL190" s="18" t="s">
        <v>125</v>
      </c>
      <c r="BM190" s="216" t="s">
        <v>258</v>
      </c>
    </row>
    <row r="191" s="2" customFormat="1">
      <c r="A191" s="39"/>
      <c r="B191" s="40"/>
      <c r="C191" s="41"/>
      <c r="D191" s="218" t="s">
        <v>127</v>
      </c>
      <c r="E191" s="41"/>
      <c r="F191" s="219" t="s">
        <v>257</v>
      </c>
      <c r="G191" s="41"/>
      <c r="H191" s="41"/>
      <c r="I191" s="220"/>
      <c r="J191" s="41"/>
      <c r="K191" s="41"/>
      <c r="L191" s="45"/>
      <c r="M191" s="221"/>
      <c r="N191" s="222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127</v>
      </c>
      <c r="AU191" s="18" t="s">
        <v>82</v>
      </c>
    </row>
    <row r="192" s="14" customFormat="1">
      <c r="A192" s="14"/>
      <c r="B192" s="235"/>
      <c r="C192" s="236"/>
      <c r="D192" s="218" t="s">
        <v>131</v>
      </c>
      <c r="E192" s="237" t="s">
        <v>19</v>
      </c>
      <c r="F192" s="238" t="s">
        <v>259</v>
      </c>
      <c r="G192" s="236"/>
      <c r="H192" s="239">
        <v>1</v>
      </c>
      <c r="I192" s="240"/>
      <c r="J192" s="236"/>
      <c r="K192" s="236"/>
      <c r="L192" s="241"/>
      <c r="M192" s="242"/>
      <c r="N192" s="243"/>
      <c r="O192" s="243"/>
      <c r="P192" s="243"/>
      <c r="Q192" s="243"/>
      <c r="R192" s="243"/>
      <c r="S192" s="243"/>
      <c r="T192" s="24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5" t="s">
        <v>131</v>
      </c>
      <c r="AU192" s="245" t="s">
        <v>82</v>
      </c>
      <c r="AV192" s="14" t="s">
        <v>82</v>
      </c>
      <c r="AW192" s="14" t="s">
        <v>33</v>
      </c>
      <c r="AX192" s="14" t="s">
        <v>80</v>
      </c>
      <c r="AY192" s="245" t="s">
        <v>118</v>
      </c>
    </row>
    <row r="193" s="2" customFormat="1" ht="24.15" customHeight="1">
      <c r="A193" s="39"/>
      <c r="B193" s="40"/>
      <c r="C193" s="257" t="s">
        <v>260</v>
      </c>
      <c r="D193" s="257" t="s">
        <v>178</v>
      </c>
      <c r="E193" s="258" t="s">
        <v>261</v>
      </c>
      <c r="F193" s="259" t="s">
        <v>262</v>
      </c>
      <c r="G193" s="260" t="s">
        <v>235</v>
      </c>
      <c r="H193" s="261">
        <v>1</v>
      </c>
      <c r="I193" s="262"/>
      <c r="J193" s="263">
        <f>ROUND(I193*H193,2)</f>
        <v>0</v>
      </c>
      <c r="K193" s="259" t="s">
        <v>227</v>
      </c>
      <c r="L193" s="264"/>
      <c r="M193" s="265" t="s">
        <v>19</v>
      </c>
      <c r="N193" s="266" t="s">
        <v>43</v>
      </c>
      <c r="O193" s="85"/>
      <c r="P193" s="214">
        <f>O193*H193</f>
        <v>0</v>
      </c>
      <c r="Q193" s="214">
        <v>0.001</v>
      </c>
      <c r="R193" s="214">
        <f>Q193*H193</f>
        <v>0.001</v>
      </c>
      <c r="S193" s="214">
        <v>0</v>
      </c>
      <c r="T193" s="215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16" t="s">
        <v>182</v>
      </c>
      <c r="AT193" s="216" t="s">
        <v>178</v>
      </c>
      <c r="AU193" s="216" t="s">
        <v>82</v>
      </c>
      <c r="AY193" s="18" t="s">
        <v>118</v>
      </c>
      <c r="BE193" s="217">
        <f>IF(N193="základní",J193,0)</f>
        <v>0</v>
      </c>
      <c r="BF193" s="217">
        <f>IF(N193="snížená",J193,0)</f>
        <v>0</v>
      </c>
      <c r="BG193" s="217">
        <f>IF(N193="zákl. přenesená",J193,0)</f>
        <v>0</v>
      </c>
      <c r="BH193" s="217">
        <f>IF(N193="sníž. přenesená",J193,0)</f>
        <v>0</v>
      </c>
      <c r="BI193" s="217">
        <f>IF(N193="nulová",J193,0)</f>
        <v>0</v>
      </c>
      <c r="BJ193" s="18" t="s">
        <v>80</v>
      </c>
      <c r="BK193" s="217">
        <f>ROUND(I193*H193,2)</f>
        <v>0</v>
      </c>
      <c r="BL193" s="18" t="s">
        <v>125</v>
      </c>
      <c r="BM193" s="216" t="s">
        <v>263</v>
      </c>
    </row>
    <row r="194" s="2" customFormat="1">
      <c r="A194" s="39"/>
      <c r="B194" s="40"/>
      <c r="C194" s="41"/>
      <c r="D194" s="218" t="s">
        <v>127</v>
      </c>
      <c r="E194" s="41"/>
      <c r="F194" s="219" t="s">
        <v>262</v>
      </c>
      <c r="G194" s="41"/>
      <c r="H194" s="41"/>
      <c r="I194" s="220"/>
      <c r="J194" s="41"/>
      <c r="K194" s="41"/>
      <c r="L194" s="45"/>
      <c r="M194" s="221"/>
      <c r="N194" s="222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127</v>
      </c>
      <c r="AU194" s="18" t="s">
        <v>82</v>
      </c>
    </row>
    <row r="195" s="14" customFormat="1">
      <c r="A195" s="14"/>
      <c r="B195" s="235"/>
      <c r="C195" s="236"/>
      <c r="D195" s="218" t="s">
        <v>131</v>
      </c>
      <c r="E195" s="237" t="s">
        <v>19</v>
      </c>
      <c r="F195" s="238" t="s">
        <v>259</v>
      </c>
      <c r="G195" s="236"/>
      <c r="H195" s="239">
        <v>1</v>
      </c>
      <c r="I195" s="240"/>
      <c r="J195" s="236"/>
      <c r="K195" s="236"/>
      <c r="L195" s="241"/>
      <c r="M195" s="242"/>
      <c r="N195" s="243"/>
      <c r="O195" s="243"/>
      <c r="P195" s="243"/>
      <c r="Q195" s="243"/>
      <c r="R195" s="243"/>
      <c r="S195" s="243"/>
      <c r="T195" s="244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5" t="s">
        <v>131</v>
      </c>
      <c r="AU195" s="245" t="s">
        <v>82</v>
      </c>
      <c r="AV195" s="14" t="s">
        <v>82</v>
      </c>
      <c r="AW195" s="14" t="s">
        <v>33</v>
      </c>
      <c r="AX195" s="14" t="s">
        <v>80</v>
      </c>
      <c r="AY195" s="245" t="s">
        <v>118</v>
      </c>
    </row>
    <row r="196" s="2" customFormat="1" ht="16.5" customHeight="1">
      <c r="A196" s="39"/>
      <c r="B196" s="40"/>
      <c r="C196" s="205" t="s">
        <v>264</v>
      </c>
      <c r="D196" s="205" t="s">
        <v>120</v>
      </c>
      <c r="E196" s="206" t="s">
        <v>265</v>
      </c>
      <c r="F196" s="207" t="s">
        <v>266</v>
      </c>
      <c r="G196" s="208" t="s">
        <v>205</v>
      </c>
      <c r="H196" s="209">
        <v>28.399999999999999</v>
      </c>
      <c r="I196" s="210"/>
      <c r="J196" s="211">
        <f>ROUND(I196*H196,2)</f>
        <v>0</v>
      </c>
      <c r="K196" s="207" t="s">
        <v>124</v>
      </c>
      <c r="L196" s="45"/>
      <c r="M196" s="212" t="s">
        <v>19</v>
      </c>
      <c r="N196" s="213" t="s">
        <v>43</v>
      </c>
      <c r="O196" s="85"/>
      <c r="P196" s="214">
        <f>O196*H196</f>
        <v>0</v>
      </c>
      <c r="Q196" s="214">
        <v>0</v>
      </c>
      <c r="R196" s="214">
        <f>Q196*H196</f>
        <v>0</v>
      </c>
      <c r="S196" s="214">
        <v>0</v>
      </c>
      <c r="T196" s="215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16" t="s">
        <v>125</v>
      </c>
      <c r="AT196" s="216" t="s">
        <v>120</v>
      </c>
      <c r="AU196" s="216" t="s">
        <v>82</v>
      </c>
      <c r="AY196" s="18" t="s">
        <v>118</v>
      </c>
      <c r="BE196" s="217">
        <f>IF(N196="základní",J196,0)</f>
        <v>0</v>
      </c>
      <c r="BF196" s="217">
        <f>IF(N196="snížená",J196,0)</f>
        <v>0</v>
      </c>
      <c r="BG196" s="217">
        <f>IF(N196="zákl. přenesená",J196,0)</f>
        <v>0</v>
      </c>
      <c r="BH196" s="217">
        <f>IF(N196="sníž. přenesená",J196,0)</f>
        <v>0</v>
      </c>
      <c r="BI196" s="217">
        <f>IF(N196="nulová",J196,0)</f>
        <v>0</v>
      </c>
      <c r="BJ196" s="18" t="s">
        <v>80</v>
      </c>
      <c r="BK196" s="217">
        <f>ROUND(I196*H196,2)</f>
        <v>0</v>
      </c>
      <c r="BL196" s="18" t="s">
        <v>125</v>
      </c>
      <c r="BM196" s="216" t="s">
        <v>267</v>
      </c>
    </row>
    <row r="197" s="2" customFormat="1">
      <c r="A197" s="39"/>
      <c r="B197" s="40"/>
      <c r="C197" s="41"/>
      <c r="D197" s="218" t="s">
        <v>127</v>
      </c>
      <c r="E197" s="41"/>
      <c r="F197" s="219" t="s">
        <v>268</v>
      </c>
      <c r="G197" s="41"/>
      <c r="H197" s="41"/>
      <c r="I197" s="220"/>
      <c r="J197" s="41"/>
      <c r="K197" s="41"/>
      <c r="L197" s="45"/>
      <c r="M197" s="221"/>
      <c r="N197" s="222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127</v>
      </c>
      <c r="AU197" s="18" t="s">
        <v>82</v>
      </c>
    </row>
    <row r="198" s="2" customFormat="1">
      <c r="A198" s="39"/>
      <c r="B198" s="40"/>
      <c r="C198" s="41"/>
      <c r="D198" s="223" t="s">
        <v>129</v>
      </c>
      <c r="E198" s="41"/>
      <c r="F198" s="224" t="s">
        <v>269</v>
      </c>
      <c r="G198" s="41"/>
      <c r="H198" s="41"/>
      <c r="I198" s="220"/>
      <c r="J198" s="41"/>
      <c r="K198" s="41"/>
      <c r="L198" s="45"/>
      <c r="M198" s="221"/>
      <c r="N198" s="222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129</v>
      </c>
      <c r="AU198" s="18" t="s">
        <v>82</v>
      </c>
    </row>
    <row r="199" s="13" customFormat="1">
      <c r="A199" s="13"/>
      <c r="B199" s="225"/>
      <c r="C199" s="226"/>
      <c r="D199" s="218" t="s">
        <v>131</v>
      </c>
      <c r="E199" s="227" t="s">
        <v>19</v>
      </c>
      <c r="F199" s="228" t="s">
        <v>132</v>
      </c>
      <c r="G199" s="226"/>
      <c r="H199" s="227" t="s">
        <v>19</v>
      </c>
      <c r="I199" s="229"/>
      <c r="J199" s="226"/>
      <c r="K199" s="226"/>
      <c r="L199" s="230"/>
      <c r="M199" s="231"/>
      <c r="N199" s="232"/>
      <c r="O199" s="232"/>
      <c r="P199" s="232"/>
      <c r="Q199" s="232"/>
      <c r="R199" s="232"/>
      <c r="S199" s="232"/>
      <c r="T199" s="23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4" t="s">
        <v>131</v>
      </c>
      <c r="AU199" s="234" t="s">
        <v>82</v>
      </c>
      <c r="AV199" s="13" t="s">
        <v>80</v>
      </c>
      <c r="AW199" s="13" t="s">
        <v>33</v>
      </c>
      <c r="AX199" s="13" t="s">
        <v>72</v>
      </c>
      <c r="AY199" s="234" t="s">
        <v>118</v>
      </c>
    </row>
    <row r="200" s="14" customFormat="1">
      <c r="A200" s="14"/>
      <c r="B200" s="235"/>
      <c r="C200" s="236"/>
      <c r="D200" s="218" t="s">
        <v>131</v>
      </c>
      <c r="E200" s="237" t="s">
        <v>19</v>
      </c>
      <c r="F200" s="238" t="s">
        <v>209</v>
      </c>
      <c r="G200" s="236"/>
      <c r="H200" s="239">
        <v>28.399999999999999</v>
      </c>
      <c r="I200" s="240"/>
      <c r="J200" s="236"/>
      <c r="K200" s="236"/>
      <c r="L200" s="241"/>
      <c r="M200" s="242"/>
      <c r="N200" s="243"/>
      <c r="O200" s="243"/>
      <c r="P200" s="243"/>
      <c r="Q200" s="243"/>
      <c r="R200" s="243"/>
      <c r="S200" s="243"/>
      <c r="T200" s="244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5" t="s">
        <v>131</v>
      </c>
      <c r="AU200" s="245" t="s">
        <v>82</v>
      </c>
      <c r="AV200" s="14" t="s">
        <v>82</v>
      </c>
      <c r="AW200" s="14" t="s">
        <v>33</v>
      </c>
      <c r="AX200" s="14" t="s">
        <v>80</v>
      </c>
      <c r="AY200" s="245" t="s">
        <v>118</v>
      </c>
    </row>
    <row r="201" s="2" customFormat="1" ht="21.75" customHeight="1">
      <c r="A201" s="39"/>
      <c r="B201" s="40"/>
      <c r="C201" s="205" t="s">
        <v>7</v>
      </c>
      <c r="D201" s="205" t="s">
        <v>120</v>
      </c>
      <c r="E201" s="206" t="s">
        <v>270</v>
      </c>
      <c r="F201" s="207" t="s">
        <v>271</v>
      </c>
      <c r="G201" s="208" t="s">
        <v>205</v>
      </c>
      <c r="H201" s="209">
        <v>22.300000000000001</v>
      </c>
      <c r="I201" s="210"/>
      <c r="J201" s="211">
        <f>ROUND(I201*H201,2)</f>
        <v>0</v>
      </c>
      <c r="K201" s="207" t="s">
        <v>124</v>
      </c>
      <c r="L201" s="45"/>
      <c r="M201" s="212" t="s">
        <v>19</v>
      </c>
      <c r="N201" s="213" t="s">
        <v>43</v>
      </c>
      <c r="O201" s="85"/>
      <c r="P201" s="214">
        <f>O201*H201</f>
        <v>0</v>
      </c>
      <c r="Q201" s="214">
        <v>0</v>
      </c>
      <c r="R201" s="214">
        <f>Q201*H201</f>
        <v>0</v>
      </c>
      <c r="S201" s="214">
        <v>0</v>
      </c>
      <c r="T201" s="215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16" t="s">
        <v>125</v>
      </c>
      <c r="AT201" s="216" t="s">
        <v>120</v>
      </c>
      <c r="AU201" s="216" t="s">
        <v>82</v>
      </c>
      <c r="AY201" s="18" t="s">
        <v>118</v>
      </c>
      <c r="BE201" s="217">
        <f>IF(N201="základní",J201,0)</f>
        <v>0</v>
      </c>
      <c r="BF201" s="217">
        <f>IF(N201="snížená",J201,0)</f>
        <v>0</v>
      </c>
      <c r="BG201" s="217">
        <f>IF(N201="zákl. přenesená",J201,0)</f>
        <v>0</v>
      </c>
      <c r="BH201" s="217">
        <f>IF(N201="sníž. přenesená",J201,0)</f>
        <v>0</v>
      </c>
      <c r="BI201" s="217">
        <f>IF(N201="nulová",J201,0)</f>
        <v>0</v>
      </c>
      <c r="BJ201" s="18" t="s">
        <v>80</v>
      </c>
      <c r="BK201" s="217">
        <f>ROUND(I201*H201,2)</f>
        <v>0</v>
      </c>
      <c r="BL201" s="18" t="s">
        <v>125</v>
      </c>
      <c r="BM201" s="216" t="s">
        <v>272</v>
      </c>
    </row>
    <row r="202" s="2" customFormat="1">
      <c r="A202" s="39"/>
      <c r="B202" s="40"/>
      <c r="C202" s="41"/>
      <c r="D202" s="218" t="s">
        <v>127</v>
      </c>
      <c r="E202" s="41"/>
      <c r="F202" s="219" t="s">
        <v>273</v>
      </c>
      <c r="G202" s="41"/>
      <c r="H202" s="41"/>
      <c r="I202" s="220"/>
      <c r="J202" s="41"/>
      <c r="K202" s="41"/>
      <c r="L202" s="45"/>
      <c r="M202" s="221"/>
      <c r="N202" s="222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127</v>
      </c>
      <c r="AU202" s="18" t="s">
        <v>82</v>
      </c>
    </row>
    <row r="203" s="2" customFormat="1">
      <c r="A203" s="39"/>
      <c r="B203" s="40"/>
      <c r="C203" s="41"/>
      <c r="D203" s="223" t="s">
        <v>129</v>
      </c>
      <c r="E203" s="41"/>
      <c r="F203" s="224" t="s">
        <v>274</v>
      </c>
      <c r="G203" s="41"/>
      <c r="H203" s="41"/>
      <c r="I203" s="220"/>
      <c r="J203" s="41"/>
      <c r="K203" s="41"/>
      <c r="L203" s="45"/>
      <c r="M203" s="221"/>
      <c r="N203" s="222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129</v>
      </c>
      <c r="AU203" s="18" t="s">
        <v>82</v>
      </c>
    </row>
    <row r="204" s="13" customFormat="1">
      <c r="A204" s="13"/>
      <c r="B204" s="225"/>
      <c r="C204" s="226"/>
      <c r="D204" s="218" t="s">
        <v>131</v>
      </c>
      <c r="E204" s="227" t="s">
        <v>19</v>
      </c>
      <c r="F204" s="228" t="s">
        <v>132</v>
      </c>
      <c r="G204" s="226"/>
      <c r="H204" s="227" t="s">
        <v>19</v>
      </c>
      <c r="I204" s="229"/>
      <c r="J204" s="226"/>
      <c r="K204" s="226"/>
      <c r="L204" s="230"/>
      <c r="M204" s="231"/>
      <c r="N204" s="232"/>
      <c r="O204" s="232"/>
      <c r="P204" s="232"/>
      <c r="Q204" s="232"/>
      <c r="R204" s="232"/>
      <c r="S204" s="232"/>
      <c r="T204" s="23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4" t="s">
        <v>131</v>
      </c>
      <c r="AU204" s="234" t="s">
        <v>82</v>
      </c>
      <c r="AV204" s="13" t="s">
        <v>80</v>
      </c>
      <c r="AW204" s="13" t="s">
        <v>33</v>
      </c>
      <c r="AX204" s="13" t="s">
        <v>72</v>
      </c>
      <c r="AY204" s="234" t="s">
        <v>118</v>
      </c>
    </row>
    <row r="205" s="14" customFormat="1">
      <c r="A205" s="14"/>
      <c r="B205" s="235"/>
      <c r="C205" s="236"/>
      <c r="D205" s="218" t="s">
        <v>131</v>
      </c>
      <c r="E205" s="237" t="s">
        <v>19</v>
      </c>
      <c r="F205" s="238" t="s">
        <v>223</v>
      </c>
      <c r="G205" s="236"/>
      <c r="H205" s="239">
        <v>22.300000000000001</v>
      </c>
      <c r="I205" s="240"/>
      <c r="J205" s="236"/>
      <c r="K205" s="236"/>
      <c r="L205" s="241"/>
      <c r="M205" s="242"/>
      <c r="N205" s="243"/>
      <c r="O205" s="243"/>
      <c r="P205" s="243"/>
      <c r="Q205" s="243"/>
      <c r="R205" s="243"/>
      <c r="S205" s="243"/>
      <c r="T205" s="24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5" t="s">
        <v>131</v>
      </c>
      <c r="AU205" s="245" t="s">
        <v>82</v>
      </c>
      <c r="AV205" s="14" t="s">
        <v>82</v>
      </c>
      <c r="AW205" s="14" t="s">
        <v>33</v>
      </c>
      <c r="AX205" s="14" t="s">
        <v>80</v>
      </c>
      <c r="AY205" s="245" t="s">
        <v>118</v>
      </c>
    </row>
    <row r="206" s="2" customFormat="1" ht="33" customHeight="1">
      <c r="A206" s="39"/>
      <c r="B206" s="40"/>
      <c r="C206" s="205" t="s">
        <v>275</v>
      </c>
      <c r="D206" s="205" t="s">
        <v>120</v>
      </c>
      <c r="E206" s="206" t="s">
        <v>276</v>
      </c>
      <c r="F206" s="207" t="s">
        <v>277</v>
      </c>
      <c r="G206" s="208" t="s">
        <v>235</v>
      </c>
      <c r="H206" s="209">
        <v>1</v>
      </c>
      <c r="I206" s="210"/>
      <c r="J206" s="211">
        <f>ROUND(I206*H206,2)</f>
        <v>0</v>
      </c>
      <c r="K206" s="207" t="s">
        <v>227</v>
      </c>
      <c r="L206" s="45"/>
      <c r="M206" s="212" t="s">
        <v>19</v>
      </c>
      <c r="N206" s="213" t="s">
        <v>43</v>
      </c>
      <c r="O206" s="85"/>
      <c r="P206" s="214">
        <f>O206*H206</f>
        <v>0</v>
      </c>
      <c r="Q206" s="214">
        <v>2.1167600000000002</v>
      </c>
      <c r="R206" s="214">
        <f>Q206*H206</f>
        <v>2.1167600000000002</v>
      </c>
      <c r="S206" s="214">
        <v>0</v>
      </c>
      <c r="T206" s="215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16" t="s">
        <v>125</v>
      </c>
      <c r="AT206" s="216" t="s">
        <v>120</v>
      </c>
      <c r="AU206" s="216" t="s">
        <v>82</v>
      </c>
      <c r="AY206" s="18" t="s">
        <v>118</v>
      </c>
      <c r="BE206" s="217">
        <f>IF(N206="základní",J206,0)</f>
        <v>0</v>
      </c>
      <c r="BF206" s="217">
        <f>IF(N206="snížená",J206,0)</f>
        <v>0</v>
      </c>
      <c r="BG206" s="217">
        <f>IF(N206="zákl. přenesená",J206,0)</f>
        <v>0</v>
      </c>
      <c r="BH206" s="217">
        <f>IF(N206="sníž. přenesená",J206,0)</f>
        <v>0</v>
      </c>
      <c r="BI206" s="217">
        <f>IF(N206="nulová",J206,0)</f>
        <v>0</v>
      </c>
      <c r="BJ206" s="18" t="s">
        <v>80</v>
      </c>
      <c r="BK206" s="217">
        <f>ROUND(I206*H206,2)</f>
        <v>0</v>
      </c>
      <c r="BL206" s="18" t="s">
        <v>125</v>
      </c>
      <c r="BM206" s="216" t="s">
        <v>278</v>
      </c>
    </row>
    <row r="207" s="2" customFormat="1">
      <c r="A207" s="39"/>
      <c r="B207" s="40"/>
      <c r="C207" s="41"/>
      <c r="D207" s="218" t="s">
        <v>127</v>
      </c>
      <c r="E207" s="41"/>
      <c r="F207" s="219" t="s">
        <v>279</v>
      </c>
      <c r="G207" s="41"/>
      <c r="H207" s="41"/>
      <c r="I207" s="220"/>
      <c r="J207" s="41"/>
      <c r="K207" s="41"/>
      <c r="L207" s="45"/>
      <c r="M207" s="221"/>
      <c r="N207" s="222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127</v>
      </c>
      <c r="AU207" s="18" t="s">
        <v>82</v>
      </c>
    </row>
    <row r="208" s="14" customFormat="1">
      <c r="A208" s="14"/>
      <c r="B208" s="235"/>
      <c r="C208" s="236"/>
      <c r="D208" s="218" t="s">
        <v>131</v>
      </c>
      <c r="E208" s="237" t="s">
        <v>19</v>
      </c>
      <c r="F208" s="238" t="s">
        <v>280</v>
      </c>
      <c r="G208" s="236"/>
      <c r="H208" s="239">
        <v>1</v>
      </c>
      <c r="I208" s="240"/>
      <c r="J208" s="236"/>
      <c r="K208" s="236"/>
      <c r="L208" s="241"/>
      <c r="M208" s="242"/>
      <c r="N208" s="243"/>
      <c r="O208" s="243"/>
      <c r="P208" s="243"/>
      <c r="Q208" s="243"/>
      <c r="R208" s="243"/>
      <c r="S208" s="243"/>
      <c r="T208" s="244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5" t="s">
        <v>131</v>
      </c>
      <c r="AU208" s="245" t="s">
        <v>82</v>
      </c>
      <c r="AV208" s="14" t="s">
        <v>82</v>
      </c>
      <c r="AW208" s="14" t="s">
        <v>33</v>
      </c>
      <c r="AX208" s="14" t="s">
        <v>80</v>
      </c>
      <c r="AY208" s="245" t="s">
        <v>118</v>
      </c>
    </row>
    <row r="209" s="2" customFormat="1" ht="33" customHeight="1">
      <c r="A209" s="39"/>
      <c r="B209" s="40"/>
      <c r="C209" s="205" t="s">
        <v>281</v>
      </c>
      <c r="D209" s="205" t="s">
        <v>120</v>
      </c>
      <c r="E209" s="206" t="s">
        <v>282</v>
      </c>
      <c r="F209" s="207" t="s">
        <v>283</v>
      </c>
      <c r="G209" s="208" t="s">
        <v>235</v>
      </c>
      <c r="H209" s="209">
        <v>1</v>
      </c>
      <c r="I209" s="210"/>
      <c r="J209" s="211">
        <f>ROUND(I209*H209,2)</f>
        <v>0</v>
      </c>
      <c r="K209" s="207" t="s">
        <v>227</v>
      </c>
      <c r="L209" s="45"/>
      <c r="M209" s="212" t="s">
        <v>19</v>
      </c>
      <c r="N209" s="213" t="s">
        <v>43</v>
      </c>
      <c r="O209" s="85"/>
      <c r="P209" s="214">
        <f>O209*H209</f>
        <v>0</v>
      </c>
      <c r="Q209" s="214">
        <v>0.02639</v>
      </c>
      <c r="R209" s="214">
        <f>Q209*H209</f>
        <v>0.02639</v>
      </c>
      <c r="S209" s="214">
        <v>0</v>
      </c>
      <c r="T209" s="215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16" t="s">
        <v>125</v>
      </c>
      <c r="AT209" s="216" t="s">
        <v>120</v>
      </c>
      <c r="AU209" s="216" t="s">
        <v>82</v>
      </c>
      <c r="AY209" s="18" t="s">
        <v>118</v>
      </c>
      <c r="BE209" s="217">
        <f>IF(N209="základní",J209,0)</f>
        <v>0</v>
      </c>
      <c r="BF209" s="217">
        <f>IF(N209="snížená",J209,0)</f>
        <v>0</v>
      </c>
      <c r="BG209" s="217">
        <f>IF(N209="zákl. přenesená",J209,0)</f>
        <v>0</v>
      </c>
      <c r="BH209" s="217">
        <f>IF(N209="sníž. přenesená",J209,0)</f>
        <v>0</v>
      </c>
      <c r="BI209" s="217">
        <f>IF(N209="nulová",J209,0)</f>
        <v>0</v>
      </c>
      <c r="BJ209" s="18" t="s">
        <v>80</v>
      </c>
      <c r="BK209" s="217">
        <f>ROUND(I209*H209,2)</f>
        <v>0</v>
      </c>
      <c r="BL209" s="18" t="s">
        <v>125</v>
      </c>
      <c r="BM209" s="216" t="s">
        <v>284</v>
      </c>
    </row>
    <row r="210" s="2" customFormat="1">
      <c r="A210" s="39"/>
      <c r="B210" s="40"/>
      <c r="C210" s="41"/>
      <c r="D210" s="218" t="s">
        <v>127</v>
      </c>
      <c r="E210" s="41"/>
      <c r="F210" s="219" t="s">
        <v>283</v>
      </c>
      <c r="G210" s="41"/>
      <c r="H210" s="41"/>
      <c r="I210" s="220"/>
      <c r="J210" s="41"/>
      <c r="K210" s="41"/>
      <c r="L210" s="45"/>
      <c r="M210" s="221"/>
      <c r="N210" s="222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127</v>
      </c>
      <c r="AU210" s="18" t="s">
        <v>82</v>
      </c>
    </row>
    <row r="211" s="13" customFormat="1">
      <c r="A211" s="13"/>
      <c r="B211" s="225"/>
      <c r="C211" s="226"/>
      <c r="D211" s="218" t="s">
        <v>131</v>
      </c>
      <c r="E211" s="227" t="s">
        <v>19</v>
      </c>
      <c r="F211" s="228" t="s">
        <v>132</v>
      </c>
      <c r="G211" s="226"/>
      <c r="H211" s="227" t="s">
        <v>19</v>
      </c>
      <c r="I211" s="229"/>
      <c r="J211" s="226"/>
      <c r="K211" s="226"/>
      <c r="L211" s="230"/>
      <c r="M211" s="231"/>
      <c r="N211" s="232"/>
      <c r="O211" s="232"/>
      <c r="P211" s="232"/>
      <c r="Q211" s="232"/>
      <c r="R211" s="232"/>
      <c r="S211" s="232"/>
      <c r="T211" s="23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4" t="s">
        <v>131</v>
      </c>
      <c r="AU211" s="234" t="s">
        <v>82</v>
      </c>
      <c r="AV211" s="13" t="s">
        <v>80</v>
      </c>
      <c r="AW211" s="13" t="s">
        <v>33</v>
      </c>
      <c r="AX211" s="13" t="s">
        <v>72</v>
      </c>
      <c r="AY211" s="234" t="s">
        <v>118</v>
      </c>
    </row>
    <row r="212" s="14" customFormat="1">
      <c r="A212" s="14"/>
      <c r="B212" s="235"/>
      <c r="C212" s="236"/>
      <c r="D212" s="218" t="s">
        <v>131</v>
      </c>
      <c r="E212" s="237" t="s">
        <v>19</v>
      </c>
      <c r="F212" s="238" t="s">
        <v>285</v>
      </c>
      <c r="G212" s="236"/>
      <c r="H212" s="239">
        <v>1</v>
      </c>
      <c r="I212" s="240"/>
      <c r="J212" s="236"/>
      <c r="K212" s="236"/>
      <c r="L212" s="241"/>
      <c r="M212" s="242"/>
      <c r="N212" s="243"/>
      <c r="O212" s="243"/>
      <c r="P212" s="243"/>
      <c r="Q212" s="243"/>
      <c r="R212" s="243"/>
      <c r="S212" s="243"/>
      <c r="T212" s="244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5" t="s">
        <v>131</v>
      </c>
      <c r="AU212" s="245" t="s">
        <v>82</v>
      </c>
      <c r="AV212" s="14" t="s">
        <v>82</v>
      </c>
      <c r="AW212" s="14" t="s">
        <v>33</v>
      </c>
      <c r="AX212" s="14" t="s">
        <v>80</v>
      </c>
      <c r="AY212" s="245" t="s">
        <v>118</v>
      </c>
    </row>
    <row r="213" s="2" customFormat="1" ht="24.15" customHeight="1">
      <c r="A213" s="39"/>
      <c r="B213" s="40"/>
      <c r="C213" s="205" t="s">
        <v>286</v>
      </c>
      <c r="D213" s="205" t="s">
        <v>120</v>
      </c>
      <c r="E213" s="206" t="s">
        <v>287</v>
      </c>
      <c r="F213" s="207" t="s">
        <v>288</v>
      </c>
      <c r="G213" s="208" t="s">
        <v>235</v>
      </c>
      <c r="H213" s="209">
        <v>3</v>
      </c>
      <c r="I213" s="210"/>
      <c r="J213" s="211">
        <f>ROUND(I213*H213,2)</f>
        <v>0</v>
      </c>
      <c r="K213" s="207" t="s">
        <v>227</v>
      </c>
      <c r="L213" s="45"/>
      <c r="M213" s="212" t="s">
        <v>19</v>
      </c>
      <c r="N213" s="213" t="s">
        <v>43</v>
      </c>
      <c r="O213" s="85"/>
      <c r="P213" s="214">
        <f>O213*H213</f>
        <v>0</v>
      </c>
      <c r="Q213" s="214">
        <v>0.047350000000000003</v>
      </c>
      <c r="R213" s="214">
        <f>Q213*H213</f>
        <v>0.14205000000000001</v>
      </c>
      <c r="S213" s="214">
        <v>0</v>
      </c>
      <c r="T213" s="215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16" t="s">
        <v>125</v>
      </c>
      <c r="AT213" s="216" t="s">
        <v>120</v>
      </c>
      <c r="AU213" s="216" t="s">
        <v>82</v>
      </c>
      <c r="AY213" s="18" t="s">
        <v>118</v>
      </c>
      <c r="BE213" s="217">
        <f>IF(N213="základní",J213,0)</f>
        <v>0</v>
      </c>
      <c r="BF213" s="217">
        <f>IF(N213="snížená",J213,0)</f>
        <v>0</v>
      </c>
      <c r="BG213" s="217">
        <f>IF(N213="zákl. přenesená",J213,0)</f>
        <v>0</v>
      </c>
      <c r="BH213" s="217">
        <f>IF(N213="sníž. přenesená",J213,0)</f>
        <v>0</v>
      </c>
      <c r="BI213" s="217">
        <f>IF(N213="nulová",J213,0)</f>
        <v>0</v>
      </c>
      <c r="BJ213" s="18" t="s">
        <v>80</v>
      </c>
      <c r="BK213" s="217">
        <f>ROUND(I213*H213,2)</f>
        <v>0</v>
      </c>
      <c r="BL213" s="18" t="s">
        <v>125</v>
      </c>
      <c r="BM213" s="216" t="s">
        <v>289</v>
      </c>
    </row>
    <row r="214" s="2" customFormat="1">
      <c r="A214" s="39"/>
      <c r="B214" s="40"/>
      <c r="C214" s="41"/>
      <c r="D214" s="218" t="s">
        <v>127</v>
      </c>
      <c r="E214" s="41"/>
      <c r="F214" s="219" t="s">
        <v>290</v>
      </c>
      <c r="G214" s="41"/>
      <c r="H214" s="41"/>
      <c r="I214" s="220"/>
      <c r="J214" s="41"/>
      <c r="K214" s="41"/>
      <c r="L214" s="45"/>
      <c r="M214" s="221"/>
      <c r="N214" s="222"/>
      <c r="O214" s="85"/>
      <c r="P214" s="85"/>
      <c r="Q214" s="85"/>
      <c r="R214" s="85"/>
      <c r="S214" s="85"/>
      <c r="T214" s="86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127</v>
      </c>
      <c r="AU214" s="18" t="s">
        <v>82</v>
      </c>
    </row>
    <row r="215" s="13" customFormat="1">
      <c r="A215" s="13"/>
      <c r="B215" s="225"/>
      <c r="C215" s="226"/>
      <c r="D215" s="218" t="s">
        <v>131</v>
      </c>
      <c r="E215" s="227" t="s">
        <v>19</v>
      </c>
      <c r="F215" s="228" t="s">
        <v>132</v>
      </c>
      <c r="G215" s="226"/>
      <c r="H215" s="227" t="s">
        <v>19</v>
      </c>
      <c r="I215" s="229"/>
      <c r="J215" s="226"/>
      <c r="K215" s="226"/>
      <c r="L215" s="230"/>
      <c r="M215" s="231"/>
      <c r="N215" s="232"/>
      <c r="O215" s="232"/>
      <c r="P215" s="232"/>
      <c r="Q215" s="232"/>
      <c r="R215" s="232"/>
      <c r="S215" s="232"/>
      <c r="T215" s="23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4" t="s">
        <v>131</v>
      </c>
      <c r="AU215" s="234" t="s">
        <v>82</v>
      </c>
      <c r="AV215" s="13" t="s">
        <v>80</v>
      </c>
      <c r="AW215" s="13" t="s">
        <v>33</v>
      </c>
      <c r="AX215" s="13" t="s">
        <v>72</v>
      </c>
      <c r="AY215" s="234" t="s">
        <v>118</v>
      </c>
    </row>
    <row r="216" s="14" customFormat="1">
      <c r="A216" s="14"/>
      <c r="B216" s="235"/>
      <c r="C216" s="236"/>
      <c r="D216" s="218" t="s">
        <v>131</v>
      </c>
      <c r="E216" s="237" t="s">
        <v>19</v>
      </c>
      <c r="F216" s="238" t="s">
        <v>291</v>
      </c>
      <c r="G216" s="236"/>
      <c r="H216" s="239">
        <v>3</v>
      </c>
      <c r="I216" s="240"/>
      <c r="J216" s="236"/>
      <c r="K216" s="236"/>
      <c r="L216" s="241"/>
      <c r="M216" s="242"/>
      <c r="N216" s="243"/>
      <c r="O216" s="243"/>
      <c r="P216" s="243"/>
      <c r="Q216" s="243"/>
      <c r="R216" s="243"/>
      <c r="S216" s="243"/>
      <c r="T216" s="244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5" t="s">
        <v>131</v>
      </c>
      <c r="AU216" s="245" t="s">
        <v>82</v>
      </c>
      <c r="AV216" s="14" t="s">
        <v>82</v>
      </c>
      <c r="AW216" s="14" t="s">
        <v>33</v>
      </c>
      <c r="AX216" s="14" t="s">
        <v>80</v>
      </c>
      <c r="AY216" s="245" t="s">
        <v>118</v>
      </c>
    </row>
    <row r="217" s="13" customFormat="1">
      <c r="A217" s="13"/>
      <c r="B217" s="225"/>
      <c r="C217" s="226"/>
      <c r="D217" s="218" t="s">
        <v>131</v>
      </c>
      <c r="E217" s="227" t="s">
        <v>19</v>
      </c>
      <c r="F217" s="228" t="s">
        <v>292</v>
      </c>
      <c r="G217" s="226"/>
      <c r="H217" s="227" t="s">
        <v>19</v>
      </c>
      <c r="I217" s="229"/>
      <c r="J217" s="226"/>
      <c r="K217" s="226"/>
      <c r="L217" s="230"/>
      <c r="M217" s="231"/>
      <c r="N217" s="232"/>
      <c r="O217" s="232"/>
      <c r="P217" s="232"/>
      <c r="Q217" s="232"/>
      <c r="R217" s="232"/>
      <c r="S217" s="232"/>
      <c r="T217" s="23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4" t="s">
        <v>131</v>
      </c>
      <c r="AU217" s="234" t="s">
        <v>82</v>
      </c>
      <c r="AV217" s="13" t="s">
        <v>80</v>
      </c>
      <c r="AW217" s="13" t="s">
        <v>33</v>
      </c>
      <c r="AX217" s="13" t="s">
        <v>72</v>
      </c>
      <c r="AY217" s="234" t="s">
        <v>118</v>
      </c>
    </row>
    <row r="218" s="2" customFormat="1" ht="16.5" customHeight="1">
      <c r="A218" s="39"/>
      <c r="B218" s="40"/>
      <c r="C218" s="205" t="s">
        <v>293</v>
      </c>
      <c r="D218" s="205" t="s">
        <v>120</v>
      </c>
      <c r="E218" s="206" t="s">
        <v>294</v>
      </c>
      <c r="F218" s="207" t="s">
        <v>295</v>
      </c>
      <c r="G218" s="208" t="s">
        <v>205</v>
      </c>
      <c r="H218" s="209">
        <v>28.399999999999999</v>
      </c>
      <c r="I218" s="210"/>
      <c r="J218" s="211">
        <f>ROUND(I218*H218,2)</f>
        <v>0</v>
      </c>
      <c r="K218" s="207" t="s">
        <v>124</v>
      </c>
      <c r="L218" s="45"/>
      <c r="M218" s="212" t="s">
        <v>19</v>
      </c>
      <c r="N218" s="213" t="s">
        <v>43</v>
      </c>
      <c r="O218" s="85"/>
      <c r="P218" s="214">
        <f>O218*H218</f>
        <v>0</v>
      </c>
      <c r="Q218" s="214">
        <v>0.00019000000000000001</v>
      </c>
      <c r="R218" s="214">
        <f>Q218*H218</f>
        <v>0.0053959999999999998</v>
      </c>
      <c r="S218" s="214">
        <v>0</v>
      </c>
      <c r="T218" s="215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16" t="s">
        <v>125</v>
      </c>
      <c r="AT218" s="216" t="s">
        <v>120</v>
      </c>
      <c r="AU218" s="216" t="s">
        <v>82</v>
      </c>
      <c r="AY218" s="18" t="s">
        <v>118</v>
      </c>
      <c r="BE218" s="217">
        <f>IF(N218="základní",J218,0)</f>
        <v>0</v>
      </c>
      <c r="BF218" s="217">
        <f>IF(N218="snížená",J218,0)</f>
        <v>0</v>
      </c>
      <c r="BG218" s="217">
        <f>IF(N218="zákl. přenesená",J218,0)</f>
        <v>0</v>
      </c>
      <c r="BH218" s="217">
        <f>IF(N218="sníž. přenesená",J218,0)</f>
        <v>0</v>
      </c>
      <c r="BI218" s="217">
        <f>IF(N218="nulová",J218,0)</f>
        <v>0</v>
      </c>
      <c r="BJ218" s="18" t="s">
        <v>80</v>
      </c>
      <c r="BK218" s="217">
        <f>ROUND(I218*H218,2)</f>
        <v>0</v>
      </c>
      <c r="BL218" s="18" t="s">
        <v>125</v>
      </c>
      <c r="BM218" s="216" t="s">
        <v>296</v>
      </c>
    </row>
    <row r="219" s="2" customFormat="1">
      <c r="A219" s="39"/>
      <c r="B219" s="40"/>
      <c r="C219" s="41"/>
      <c r="D219" s="218" t="s">
        <v>127</v>
      </c>
      <c r="E219" s="41"/>
      <c r="F219" s="219" t="s">
        <v>297</v>
      </c>
      <c r="G219" s="41"/>
      <c r="H219" s="41"/>
      <c r="I219" s="220"/>
      <c r="J219" s="41"/>
      <c r="K219" s="41"/>
      <c r="L219" s="45"/>
      <c r="M219" s="221"/>
      <c r="N219" s="222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127</v>
      </c>
      <c r="AU219" s="18" t="s">
        <v>82</v>
      </c>
    </row>
    <row r="220" s="2" customFormat="1">
      <c r="A220" s="39"/>
      <c r="B220" s="40"/>
      <c r="C220" s="41"/>
      <c r="D220" s="223" t="s">
        <v>129</v>
      </c>
      <c r="E220" s="41"/>
      <c r="F220" s="224" t="s">
        <v>298</v>
      </c>
      <c r="G220" s="41"/>
      <c r="H220" s="41"/>
      <c r="I220" s="220"/>
      <c r="J220" s="41"/>
      <c r="K220" s="41"/>
      <c r="L220" s="45"/>
      <c r="M220" s="221"/>
      <c r="N220" s="222"/>
      <c r="O220" s="85"/>
      <c r="P220" s="85"/>
      <c r="Q220" s="85"/>
      <c r="R220" s="85"/>
      <c r="S220" s="85"/>
      <c r="T220" s="86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129</v>
      </c>
      <c r="AU220" s="18" t="s">
        <v>82</v>
      </c>
    </row>
    <row r="221" s="13" customFormat="1">
      <c r="A221" s="13"/>
      <c r="B221" s="225"/>
      <c r="C221" s="226"/>
      <c r="D221" s="218" t="s">
        <v>131</v>
      </c>
      <c r="E221" s="227" t="s">
        <v>19</v>
      </c>
      <c r="F221" s="228" t="s">
        <v>132</v>
      </c>
      <c r="G221" s="226"/>
      <c r="H221" s="227" t="s">
        <v>19</v>
      </c>
      <c r="I221" s="229"/>
      <c r="J221" s="226"/>
      <c r="K221" s="226"/>
      <c r="L221" s="230"/>
      <c r="M221" s="231"/>
      <c r="N221" s="232"/>
      <c r="O221" s="232"/>
      <c r="P221" s="232"/>
      <c r="Q221" s="232"/>
      <c r="R221" s="232"/>
      <c r="S221" s="232"/>
      <c r="T221" s="23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4" t="s">
        <v>131</v>
      </c>
      <c r="AU221" s="234" t="s">
        <v>82</v>
      </c>
      <c r="AV221" s="13" t="s">
        <v>80</v>
      </c>
      <c r="AW221" s="13" t="s">
        <v>33</v>
      </c>
      <c r="AX221" s="13" t="s">
        <v>72</v>
      </c>
      <c r="AY221" s="234" t="s">
        <v>118</v>
      </c>
    </row>
    <row r="222" s="14" customFormat="1">
      <c r="A222" s="14"/>
      <c r="B222" s="235"/>
      <c r="C222" s="236"/>
      <c r="D222" s="218" t="s">
        <v>131</v>
      </c>
      <c r="E222" s="237" t="s">
        <v>19</v>
      </c>
      <c r="F222" s="238" t="s">
        <v>209</v>
      </c>
      <c r="G222" s="236"/>
      <c r="H222" s="239">
        <v>28.399999999999999</v>
      </c>
      <c r="I222" s="240"/>
      <c r="J222" s="236"/>
      <c r="K222" s="236"/>
      <c r="L222" s="241"/>
      <c r="M222" s="242"/>
      <c r="N222" s="243"/>
      <c r="O222" s="243"/>
      <c r="P222" s="243"/>
      <c r="Q222" s="243"/>
      <c r="R222" s="243"/>
      <c r="S222" s="243"/>
      <c r="T222" s="244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5" t="s">
        <v>131</v>
      </c>
      <c r="AU222" s="245" t="s">
        <v>82</v>
      </c>
      <c r="AV222" s="14" t="s">
        <v>82</v>
      </c>
      <c r="AW222" s="14" t="s">
        <v>33</v>
      </c>
      <c r="AX222" s="14" t="s">
        <v>80</v>
      </c>
      <c r="AY222" s="245" t="s">
        <v>118</v>
      </c>
    </row>
    <row r="223" s="13" customFormat="1">
      <c r="A223" s="13"/>
      <c r="B223" s="225"/>
      <c r="C223" s="226"/>
      <c r="D223" s="218" t="s">
        <v>131</v>
      </c>
      <c r="E223" s="227" t="s">
        <v>19</v>
      </c>
      <c r="F223" s="228" t="s">
        <v>299</v>
      </c>
      <c r="G223" s="226"/>
      <c r="H223" s="227" t="s">
        <v>19</v>
      </c>
      <c r="I223" s="229"/>
      <c r="J223" s="226"/>
      <c r="K223" s="226"/>
      <c r="L223" s="230"/>
      <c r="M223" s="231"/>
      <c r="N223" s="232"/>
      <c r="O223" s="232"/>
      <c r="P223" s="232"/>
      <c r="Q223" s="232"/>
      <c r="R223" s="232"/>
      <c r="S223" s="232"/>
      <c r="T223" s="23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4" t="s">
        <v>131</v>
      </c>
      <c r="AU223" s="234" t="s">
        <v>82</v>
      </c>
      <c r="AV223" s="13" t="s">
        <v>80</v>
      </c>
      <c r="AW223" s="13" t="s">
        <v>33</v>
      </c>
      <c r="AX223" s="13" t="s">
        <v>72</v>
      </c>
      <c r="AY223" s="234" t="s">
        <v>118</v>
      </c>
    </row>
    <row r="224" s="13" customFormat="1">
      <c r="A224" s="13"/>
      <c r="B224" s="225"/>
      <c r="C224" s="226"/>
      <c r="D224" s="218" t="s">
        <v>131</v>
      </c>
      <c r="E224" s="227" t="s">
        <v>19</v>
      </c>
      <c r="F224" s="228" t="s">
        <v>300</v>
      </c>
      <c r="G224" s="226"/>
      <c r="H224" s="227" t="s">
        <v>19</v>
      </c>
      <c r="I224" s="229"/>
      <c r="J224" s="226"/>
      <c r="K224" s="226"/>
      <c r="L224" s="230"/>
      <c r="M224" s="231"/>
      <c r="N224" s="232"/>
      <c r="O224" s="232"/>
      <c r="P224" s="232"/>
      <c r="Q224" s="232"/>
      <c r="R224" s="232"/>
      <c r="S224" s="232"/>
      <c r="T224" s="23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4" t="s">
        <v>131</v>
      </c>
      <c r="AU224" s="234" t="s">
        <v>82</v>
      </c>
      <c r="AV224" s="13" t="s">
        <v>80</v>
      </c>
      <c r="AW224" s="13" t="s">
        <v>33</v>
      </c>
      <c r="AX224" s="13" t="s">
        <v>72</v>
      </c>
      <c r="AY224" s="234" t="s">
        <v>118</v>
      </c>
    </row>
    <row r="225" s="2" customFormat="1" ht="16.5" customHeight="1">
      <c r="A225" s="39"/>
      <c r="B225" s="40"/>
      <c r="C225" s="205" t="s">
        <v>301</v>
      </c>
      <c r="D225" s="205" t="s">
        <v>120</v>
      </c>
      <c r="E225" s="206" t="s">
        <v>302</v>
      </c>
      <c r="F225" s="207" t="s">
        <v>303</v>
      </c>
      <c r="G225" s="208" t="s">
        <v>205</v>
      </c>
      <c r="H225" s="209">
        <v>22.300000000000001</v>
      </c>
      <c r="I225" s="210"/>
      <c r="J225" s="211">
        <f>ROUND(I225*H225,2)</f>
        <v>0</v>
      </c>
      <c r="K225" s="207" t="s">
        <v>124</v>
      </c>
      <c r="L225" s="45"/>
      <c r="M225" s="212" t="s">
        <v>19</v>
      </c>
      <c r="N225" s="213" t="s">
        <v>43</v>
      </c>
      <c r="O225" s="85"/>
      <c r="P225" s="214">
        <f>O225*H225</f>
        <v>0</v>
      </c>
      <c r="Q225" s="214">
        <v>0.00020000000000000001</v>
      </c>
      <c r="R225" s="214">
        <f>Q225*H225</f>
        <v>0.0044600000000000004</v>
      </c>
      <c r="S225" s="214">
        <v>0</v>
      </c>
      <c r="T225" s="215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16" t="s">
        <v>125</v>
      </c>
      <c r="AT225" s="216" t="s">
        <v>120</v>
      </c>
      <c r="AU225" s="216" t="s">
        <v>82</v>
      </c>
      <c r="AY225" s="18" t="s">
        <v>118</v>
      </c>
      <c r="BE225" s="217">
        <f>IF(N225="základní",J225,0)</f>
        <v>0</v>
      </c>
      <c r="BF225" s="217">
        <f>IF(N225="snížená",J225,0)</f>
        <v>0</v>
      </c>
      <c r="BG225" s="217">
        <f>IF(N225="zákl. přenesená",J225,0)</f>
        <v>0</v>
      </c>
      <c r="BH225" s="217">
        <f>IF(N225="sníž. přenesená",J225,0)</f>
        <v>0</v>
      </c>
      <c r="BI225" s="217">
        <f>IF(N225="nulová",J225,0)</f>
        <v>0</v>
      </c>
      <c r="BJ225" s="18" t="s">
        <v>80</v>
      </c>
      <c r="BK225" s="217">
        <f>ROUND(I225*H225,2)</f>
        <v>0</v>
      </c>
      <c r="BL225" s="18" t="s">
        <v>125</v>
      </c>
      <c r="BM225" s="216" t="s">
        <v>304</v>
      </c>
    </row>
    <row r="226" s="2" customFormat="1">
      <c r="A226" s="39"/>
      <c r="B226" s="40"/>
      <c r="C226" s="41"/>
      <c r="D226" s="218" t="s">
        <v>127</v>
      </c>
      <c r="E226" s="41"/>
      <c r="F226" s="219" t="s">
        <v>305</v>
      </c>
      <c r="G226" s="41"/>
      <c r="H226" s="41"/>
      <c r="I226" s="220"/>
      <c r="J226" s="41"/>
      <c r="K226" s="41"/>
      <c r="L226" s="45"/>
      <c r="M226" s="221"/>
      <c r="N226" s="222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127</v>
      </c>
      <c r="AU226" s="18" t="s">
        <v>82</v>
      </c>
    </row>
    <row r="227" s="2" customFormat="1">
      <c r="A227" s="39"/>
      <c r="B227" s="40"/>
      <c r="C227" s="41"/>
      <c r="D227" s="223" t="s">
        <v>129</v>
      </c>
      <c r="E227" s="41"/>
      <c r="F227" s="224" t="s">
        <v>306</v>
      </c>
      <c r="G227" s="41"/>
      <c r="H227" s="41"/>
      <c r="I227" s="220"/>
      <c r="J227" s="41"/>
      <c r="K227" s="41"/>
      <c r="L227" s="45"/>
      <c r="M227" s="221"/>
      <c r="N227" s="222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129</v>
      </c>
      <c r="AU227" s="18" t="s">
        <v>82</v>
      </c>
    </row>
    <row r="228" s="13" customFormat="1">
      <c r="A228" s="13"/>
      <c r="B228" s="225"/>
      <c r="C228" s="226"/>
      <c r="D228" s="218" t="s">
        <v>131</v>
      </c>
      <c r="E228" s="227" t="s">
        <v>19</v>
      </c>
      <c r="F228" s="228" t="s">
        <v>132</v>
      </c>
      <c r="G228" s="226"/>
      <c r="H228" s="227" t="s">
        <v>19</v>
      </c>
      <c r="I228" s="229"/>
      <c r="J228" s="226"/>
      <c r="K228" s="226"/>
      <c r="L228" s="230"/>
      <c r="M228" s="231"/>
      <c r="N228" s="232"/>
      <c r="O228" s="232"/>
      <c r="P228" s="232"/>
      <c r="Q228" s="232"/>
      <c r="R228" s="232"/>
      <c r="S228" s="232"/>
      <c r="T228" s="23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4" t="s">
        <v>131</v>
      </c>
      <c r="AU228" s="234" t="s">
        <v>82</v>
      </c>
      <c r="AV228" s="13" t="s">
        <v>80</v>
      </c>
      <c r="AW228" s="13" t="s">
        <v>33</v>
      </c>
      <c r="AX228" s="13" t="s">
        <v>72</v>
      </c>
      <c r="AY228" s="234" t="s">
        <v>118</v>
      </c>
    </row>
    <row r="229" s="14" customFormat="1">
      <c r="A229" s="14"/>
      <c r="B229" s="235"/>
      <c r="C229" s="236"/>
      <c r="D229" s="218" t="s">
        <v>131</v>
      </c>
      <c r="E229" s="237" t="s">
        <v>19</v>
      </c>
      <c r="F229" s="238" t="s">
        <v>223</v>
      </c>
      <c r="G229" s="236"/>
      <c r="H229" s="239">
        <v>22.300000000000001</v>
      </c>
      <c r="I229" s="240"/>
      <c r="J229" s="236"/>
      <c r="K229" s="236"/>
      <c r="L229" s="241"/>
      <c r="M229" s="242"/>
      <c r="N229" s="243"/>
      <c r="O229" s="243"/>
      <c r="P229" s="243"/>
      <c r="Q229" s="243"/>
      <c r="R229" s="243"/>
      <c r="S229" s="243"/>
      <c r="T229" s="244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45" t="s">
        <v>131</v>
      </c>
      <c r="AU229" s="245" t="s">
        <v>82</v>
      </c>
      <c r="AV229" s="14" t="s">
        <v>82</v>
      </c>
      <c r="AW229" s="14" t="s">
        <v>33</v>
      </c>
      <c r="AX229" s="14" t="s">
        <v>80</v>
      </c>
      <c r="AY229" s="245" t="s">
        <v>118</v>
      </c>
    </row>
    <row r="230" s="13" customFormat="1">
      <c r="A230" s="13"/>
      <c r="B230" s="225"/>
      <c r="C230" s="226"/>
      <c r="D230" s="218" t="s">
        <v>131</v>
      </c>
      <c r="E230" s="227" t="s">
        <v>19</v>
      </c>
      <c r="F230" s="228" t="s">
        <v>307</v>
      </c>
      <c r="G230" s="226"/>
      <c r="H230" s="227" t="s">
        <v>19</v>
      </c>
      <c r="I230" s="229"/>
      <c r="J230" s="226"/>
      <c r="K230" s="226"/>
      <c r="L230" s="230"/>
      <c r="M230" s="231"/>
      <c r="N230" s="232"/>
      <c r="O230" s="232"/>
      <c r="P230" s="232"/>
      <c r="Q230" s="232"/>
      <c r="R230" s="232"/>
      <c r="S230" s="232"/>
      <c r="T230" s="23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4" t="s">
        <v>131</v>
      </c>
      <c r="AU230" s="234" t="s">
        <v>82</v>
      </c>
      <c r="AV230" s="13" t="s">
        <v>80</v>
      </c>
      <c r="AW230" s="13" t="s">
        <v>33</v>
      </c>
      <c r="AX230" s="13" t="s">
        <v>72</v>
      </c>
      <c r="AY230" s="234" t="s">
        <v>118</v>
      </c>
    </row>
    <row r="231" s="2" customFormat="1" ht="21.75" customHeight="1">
      <c r="A231" s="39"/>
      <c r="B231" s="40"/>
      <c r="C231" s="205" t="s">
        <v>308</v>
      </c>
      <c r="D231" s="205" t="s">
        <v>120</v>
      </c>
      <c r="E231" s="206" t="s">
        <v>309</v>
      </c>
      <c r="F231" s="207" t="s">
        <v>310</v>
      </c>
      <c r="G231" s="208" t="s">
        <v>205</v>
      </c>
      <c r="H231" s="209">
        <v>50.700000000000003</v>
      </c>
      <c r="I231" s="210"/>
      <c r="J231" s="211">
        <f>ROUND(I231*H231,2)</f>
        <v>0</v>
      </c>
      <c r="K231" s="207" t="s">
        <v>124</v>
      </c>
      <c r="L231" s="45"/>
      <c r="M231" s="212" t="s">
        <v>19</v>
      </c>
      <c r="N231" s="213" t="s">
        <v>43</v>
      </c>
      <c r="O231" s="85"/>
      <c r="P231" s="214">
        <f>O231*H231</f>
        <v>0</v>
      </c>
      <c r="Q231" s="214">
        <v>9.0000000000000006E-05</v>
      </c>
      <c r="R231" s="214">
        <f>Q231*H231</f>
        <v>0.0045630000000000002</v>
      </c>
      <c r="S231" s="214">
        <v>0</v>
      </c>
      <c r="T231" s="215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16" t="s">
        <v>125</v>
      </c>
      <c r="AT231" s="216" t="s">
        <v>120</v>
      </c>
      <c r="AU231" s="216" t="s">
        <v>82</v>
      </c>
      <c r="AY231" s="18" t="s">
        <v>118</v>
      </c>
      <c r="BE231" s="217">
        <f>IF(N231="základní",J231,0)</f>
        <v>0</v>
      </c>
      <c r="BF231" s="217">
        <f>IF(N231="snížená",J231,0)</f>
        <v>0</v>
      </c>
      <c r="BG231" s="217">
        <f>IF(N231="zákl. přenesená",J231,0)</f>
        <v>0</v>
      </c>
      <c r="BH231" s="217">
        <f>IF(N231="sníž. přenesená",J231,0)</f>
        <v>0</v>
      </c>
      <c r="BI231" s="217">
        <f>IF(N231="nulová",J231,0)</f>
        <v>0</v>
      </c>
      <c r="BJ231" s="18" t="s">
        <v>80</v>
      </c>
      <c r="BK231" s="217">
        <f>ROUND(I231*H231,2)</f>
        <v>0</v>
      </c>
      <c r="BL231" s="18" t="s">
        <v>125</v>
      </c>
      <c r="BM231" s="216" t="s">
        <v>311</v>
      </c>
    </row>
    <row r="232" s="2" customFormat="1">
      <c r="A232" s="39"/>
      <c r="B232" s="40"/>
      <c r="C232" s="41"/>
      <c r="D232" s="218" t="s">
        <v>127</v>
      </c>
      <c r="E232" s="41"/>
      <c r="F232" s="219" t="s">
        <v>312</v>
      </c>
      <c r="G232" s="41"/>
      <c r="H232" s="41"/>
      <c r="I232" s="220"/>
      <c r="J232" s="41"/>
      <c r="K232" s="41"/>
      <c r="L232" s="45"/>
      <c r="M232" s="221"/>
      <c r="N232" s="222"/>
      <c r="O232" s="85"/>
      <c r="P232" s="85"/>
      <c r="Q232" s="85"/>
      <c r="R232" s="85"/>
      <c r="S232" s="85"/>
      <c r="T232" s="86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127</v>
      </c>
      <c r="AU232" s="18" t="s">
        <v>82</v>
      </c>
    </row>
    <row r="233" s="2" customFormat="1">
      <c r="A233" s="39"/>
      <c r="B233" s="40"/>
      <c r="C233" s="41"/>
      <c r="D233" s="223" t="s">
        <v>129</v>
      </c>
      <c r="E233" s="41"/>
      <c r="F233" s="224" t="s">
        <v>313</v>
      </c>
      <c r="G233" s="41"/>
      <c r="H233" s="41"/>
      <c r="I233" s="220"/>
      <c r="J233" s="41"/>
      <c r="K233" s="41"/>
      <c r="L233" s="45"/>
      <c r="M233" s="221"/>
      <c r="N233" s="222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129</v>
      </c>
      <c r="AU233" s="18" t="s">
        <v>82</v>
      </c>
    </row>
    <row r="234" s="13" customFormat="1">
      <c r="A234" s="13"/>
      <c r="B234" s="225"/>
      <c r="C234" s="226"/>
      <c r="D234" s="218" t="s">
        <v>131</v>
      </c>
      <c r="E234" s="227" t="s">
        <v>19</v>
      </c>
      <c r="F234" s="228" t="s">
        <v>132</v>
      </c>
      <c r="G234" s="226"/>
      <c r="H234" s="227" t="s">
        <v>19</v>
      </c>
      <c r="I234" s="229"/>
      <c r="J234" s="226"/>
      <c r="K234" s="226"/>
      <c r="L234" s="230"/>
      <c r="M234" s="231"/>
      <c r="N234" s="232"/>
      <c r="O234" s="232"/>
      <c r="P234" s="232"/>
      <c r="Q234" s="232"/>
      <c r="R234" s="232"/>
      <c r="S234" s="232"/>
      <c r="T234" s="23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4" t="s">
        <v>131</v>
      </c>
      <c r="AU234" s="234" t="s">
        <v>82</v>
      </c>
      <c r="AV234" s="13" t="s">
        <v>80</v>
      </c>
      <c r="AW234" s="13" t="s">
        <v>33</v>
      </c>
      <c r="AX234" s="13" t="s">
        <v>72</v>
      </c>
      <c r="AY234" s="234" t="s">
        <v>118</v>
      </c>
    </row>
    <row r="235" s="14" customFormat="1">
      <c r="A235" s="14"/>
      <c r="B235" s="235"/>
      <c r="C235" s="236"/>
      <c r="D235" s="218" t="s">
        <v>131</v>
      </c>
      <c r="E235" s="237" t="s">
        <v>19</v>
      </c>
      <c r="F235" s="238" t="s">
        <v>209</v>
      </c>
      <c r="G235" s="236"/>
      <c r="H235" s="239">
        <v>28.399999999999999</v>
      </c>
      <c r="I235" s="240"/>
      <c r="J235" s="236"/>
      <c r="K235" s="236"/>
      <c r="L235" s="241"/>
      <c r="M235" s="242"/>
      <c r="N235" s="243"/>
      <c r="O235" s="243"/>
      <c r="P235" s="243"/>
      <c r="Q235" s="243"/>
      <c r="R235" s="243"/>
      <c r="S235" s="243"/>
      <c r="T235" s="244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5" t="s">
        <v>131</v>
      </c>
      <c r="AU235" s="245" t="s">
        <v>82</v>
      </c>
      <c r="AV235" s="14" t="s">
        <v>82</v>
      </c>
      <c r="AW235" s="14" t="s">
        <v>33</v>
      </c>
      <c r="AX235" s="14" t="s">
        <v>72</v>
      </c>
      <c r="AY235" s="245" t="s">
        <v>118</v>
      </c>
    </row>
    <row r="236" s="14" customFormat="1">
      <c r="A236" s="14"/>
      <c r="B236" s="235"/>
      <c r="C236" s="236"/>
      <c r="D236" s="218" t="s">
        <v>131</v>
      </c>
      <c r="E236" s="237" t="s">
        <v>19</v>
      </c>
      <c r="F236" s="238" t="s">
        <v>223</v>
      </c>
      <c r="G236" s="236"/>
      <c r="H236" s="239">
        <v>22.300000000000001</v>
      </c>
      <c r="I236" s="240"/>
      <c r="J236" s="236"/>
      <c r="K236" s="236"/>
      <c r="L236" s="241"/>
      <c r="M236" s="242"/>
      <c r="N236" s="243"/>
      <c r="O236" s="243"/>
      <c r="P236" s="243"/>
      <c r="Q236" s="243"/>
      <c r="R236" s="243"/>
      <c r="S236" s="243"/>
      <c r="T236" s="244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45" t="s">
        <v>131</v>
      </c>
      <c r="AU236" s="245" t="s">
        <v>82</v>
      </c>
      <c r="AV236" s="14" t="s">
        <v>82</v>
      </c>
      <c r="AW236" s="14" t="s">
        <v>33</v>
      </c>
      <c r="AX236" s="14" t="s">
        <v>72</v>
      </c>
      <c r="AY236" s="245" t="s">
        <v>118</v>
      </c>
    </row>
    <row r="237" s="15" customFormat="1">
      <c r="A237" s="15"/>
      <c r="B237" s="246"/>
      <c r="C237" s="247"/>
      <c r="D237" s="218" t="s">
        <v>131</v>
      </c>
      <c r="E237" s="248" t="s">
        <v>19</v>
      </c>
      <c r="F237" s="249" t="s">
        <v>135</v>
      </c>
      <c r="G237" s="247"/>
      <c r="H237" s="250">
        <v>50.700000000000003</v>
      </c>
      <c r="I237" s="251"/>
      <c r="J237" s="247"/>
      <c r="K237" s="247"/>
      <c r="L237" s="252"/>
      <c r="M237" s="253"/>
      <c r="N237" s="254"/>
      <c r="O237" s="254"/>
      <c r="P237" s="254"/>
      <c r="Q237" s="254"/>
      <c r="R237" s="254"/>
      <c r="S237" s="254"/>
      <c r="T237" s="255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56" t="s">
        <v>131</v>
      </c>
      <c r="AU237" s="256" t="s">
        <v>82</v>
      </c>
      <c r="AV237" s="15" t="s">
        <v>125</v>
      </c>
      <c r="AW237" s="15" t="s">
        <v>33</v>
      </c>
      <c r="AX237" s="15" t="s">
        <v>80</v>
      </c>
      <c r="AY237" s="256" t="s">
        <v>118</v>
      </c>
    </row>
    <row r="238" s="2" customFormat="1" ht="16.5" customHeight="1">
      <c r="A238" s="39"/>
      <c r="B238" s="40"/>
      <c r="C238" s="205" t="s">
        <v>314</v>
      </c>
      <c r="D238" s="205" t="s">
        <v>120</v>
      </c>
      <c r="E238" s="206" t="s">
        <v>315</v>
      </c>
      <c r="F238" s="207" t="s">
        <v>316</v>
      </c>
      <c r="G238" s="208" t="s">
        <v>205</v>
      </c>
      <c r="H238" s="209">
        <v>4</v>
      </c>
      <c r="I238" s="210"/>
      <c r="J238" s="211">
        <f>ROUND(I238*H238,2)</f>
        <v>0</v>
      </c>
      <c r="K238" s="207" t="s">
        <v>124</v>
      </c>
      <c r="L238" s="45"/>
      <c r="M238" s="212" t="s">
        <v>19</v>
      </c>
      <c r="N238" s="213" t="s">
        <v>43</v>
      </c>
      <c r="O238" s="85"/>
      <c r="P238" s="214">
        <f>O238*H238</f>
        <v>0</v>
      </c>
      <c r="Q238" s="214">
        <v>0.00046999999999999999</v>
      </c>
      <c r="R238" s="214">
        <f>Q238*H238</f>
        <v>0.0018799999999999999</v>
      </c>
      <c r="S238" s="214">
        <v>0</v>
      </c>
      <c r="T238" s="215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16" t="s">
        <v>125</v>
      </c>
      <c r="AT238" s="216" t="s">
        <v>120</v>
      </c>
      <c r="AU238" s="216" t="s">
        <v>82</v>
      </c>
      <c r="AY238" s="18" t="s">
        <v>118</v>
      </c>
      <c r="BE238" s="217">
        <f>IF(N238="základní",J238,0)</f>
        <v>0</v>
      </c>
      <c r="BF238" s="217">
        <f>IF(N238="snížená",J238,0)</f>
        <v>0</v>
      </c>
      <c r="BG238" s="217">
        <f>IF(N238="zákl. přenesená",J238,0)</f>
        <v>0</v>
      </c>
      <c r="BH238" s="217">
        <f>IF(N238="sníž. přenesená",J238,0)</f>
        <v>0</v>
      </c>
      <c r="BI238" s="217">
        <f>IF(N238="nulová",J238,0)</f>
        <v>0</v>
      </c>
      <c r="BJ238" s="18" t="s">
        <v>80</v>
      </c>
      <c r="BK238" s="217">
        <f>ROUND(I238*H238,2)</f>
        <v>0</v>
      </c>
      <c r="BL238" s="18" t="s">
        <v>125</v>
      </c>
      <c r="BM238" s="216" t="s">
        <v>317</v>
      </c>
    </row>
    <row r="239" s="2" customFormat="1">
      <c r="A239" s="39"/>
      <c r="B239" s="40"/>
      <c r="C239" s="41"/>
      <c r="D239" s="218" t="s">
        <v>127</v>
      </c>
      <c r="E239" s="41"/>
      <c r="F239" s="219" t="s">
        <v>318</v>
      </c>
      <c r="G239" s="41"/>
      <c r="H239" s="41"/>
      <c r="I239" s="220"/>
      <c r="J239" s="41"/>
      <c r="K239" s="41"/>
      <c r="L239" s="45"/>
      <c r="M239" s="221"/>
      <c r="N239" s="222"/>
      <c r="O239" s="85"/>
      <c r="P239" s="85"/>
      <c r="Q239" s="85"/>
      <c r="R239" s="85"/>
      <c r="S239" s="85"/>
      <c r="T239" s="86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127</v>
      </c>
      <c r="AU239" s="18" t="s">
        <v>82</v>
      </c>
    </row>
    <row r="240" s="2" customFormat="1">
      <c r="A240" s="39"/>
      <c r="B240" s="40"/>
      <c r="C240" s="41"/>
      <c r="D240" s="223" t="s">
        <v>129</v>
      </c>
      <c r="E240" s="41"/>
      <c r="F240" s="224" t="s">
        <v>319</v>
      </c>
      <c r="G240" s="41"/>
      <c r="H240" s="41"/>
      <c r="I240" s="220"/>
      <c r="J240" s="41"/>
      <c r="K240" s="41"/>
      <c r="L240" s="45"/>
      <c r="M240" s="221"/>
      <c r="N240" s="222"/>
      <c r="O240" s="85"/>
      <c r="P240" s="85"/>
      <c r="Q240" s="85"/>
      <c r="R240" s="85"/>
      <c r="S240" s="85"/>
      <c r="T240" s="86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129</v>
      </c>
      <c r="AU240" s="18" t="s">
        <v>82</v>
      </c>
    </row>
    <row r="241" s="13" customFormat="1">
      <c r="A241" s="13"/>
      <c r="B241" s="225"/>
      <c r="C241" s="226"/>
      <c r="D241" s="218" t="s">
        <v>131</v>
      </c>
      <c r="E241" s="227" t="s">
        <v>19</v>
      </c>
      <c r="F241" s="228" t="s">
        <v>132</v>
      </c>
      <c r="G241" s="226"/>
      <c r="H241" s="227" t="s">
        <v>19</v>
      </c>
      <c r="I241" s="229"/>
      <c r="J241" s="226"/>
      <c r="K241" s="226"/>
      <c r="L241" s="230"/>
      <c r="M241" s="231"/>
      <c r="N241" s="232"/>
      <c r="O241" s="232"/>
      <c r="P241" s="232"/>
      <c r="Q241" s="232"/>
      <c r="R241" s="232"/>
      <c r="S241" s="232"/>
      <c r="T241" s="23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4" t="s">
        <v>131</v>
      </c>
      <c r="AU241" s="234" t="s">
        <v>82</v>
      </c>
      <c r="AV241" s="13" t="s">
        <v>80</v>
      </c>
      <c r="AW241" s="13" t="s">
        <v>33</v>
      </c>
      <c r="AX241" s="13" t="s">
        <v>72</v>
      </c>
      <c r="AY241" s="234" t="s">
        <v>118</v>
      </c>
    </row>
    <row r="242" s="13" customFormat="1">
      <c r="A242" s="13"/>
      <c r="B242" s="225"/>
      <c r="C242" s="226"/>
      <c r="D242" s="218" t="s">
        <v>131</v>
      </c>
      <c r="E242" s="227" t="s">
        <v>19</v>
      </c>
      <c r="F242" s="228" t="s">
        <v>320</v>
      </c>
      <c r="G242" s="226"/>
      <c r="H242" s="227" t="s">
        <v>19</v>
      </c>
      <c r="I242" s="229"/>
      <c r="J242" s="226"/>
      <c r="K242" s="226"/>
      <c r="L242" s="230"/>
      <c r="M242" s="231"/>
      <c r="N242" s="232"/>
      <c r="O242" s="232"/>
      <c r="P242" s="232"/>
      <c r="Q242" s="232"/>
      <c r="R242" s="232"/>
      <c r="S242" s="232"/>
      <c r="T242" s="23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4" t="s">
        <v>131</v>
      </c>
      <c r="AU242" s="234" t="s">
        <v>82</v>
      </c>
      <c r="AV242" s="13" t="s">
        <v>80</v>
      </c>
      <c r="AW242" s="13" t="s">
        <v>33</v>
      </c>
      <c r="AX242" s="13" t="s">
        <v>72</v>
      </c>
      <c r="AY242" s="234" t="s">
        <v>118</v>
      </c>
    </row>
    <row r="243" s="14" customFormat="1">
      <c r="A243" s="14"/>
      <c r="B243" s="235"/>
      <c r="C243" s="236"/>
      <c r="D243" s="218" t="s">
        <v>131</v>
      </c>
      <c r="E243" s="237" t="s">
        <v>19</v>
      </c>
      <c r="F243" s="238" t="s">
        <v>321</v>
      </c>
      <c r="G243" s="236"/>
      <c r="H243" s="239">
        <v>4</v>
      </c>
      <c r="I243" s="240"/>
      <c r="J243" s="236"/>
      <c r="K243" s="236"/>
      <c r="L243" s="241"/>
      <c r="M243" s="242"/>
      <c r="N243" s="243"/>
      <c r="O243" s="243"/>
      <c r="P243" s="243"/>
      <c r="Q243" s="243"/>
      <c r="R243" s="243"/>
      <c r="S243" s="243"/>
      <c r="T243" s="244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5" t="s">
        <v>131</v>
      </c>
      <c r="AU243" s="245" t="s">
        <v>82</v>
      </c>
      <c r="AV243" s="14" t="s">
        <v>82</v>
      </c>
      <c r="AW243" s="14" t="s">
        <v>33</v>
      </c>
      <c r="AX243" s="14" t="s">
        <v>80</v>
      </c>
      <c r="AY243" s="245" t="s">
        <v>118</v>
      </c>
    </row>
    <row r="244" s="2" customFormat="1" ht="24.15" customHeight="1">
      <c r="A244" s="39"/>
      <c r="B244" s="40"/>
      <c r="C244" s="257" t="s">
        <v>322</v>
      </c>
      <c r="D244" s="257" t="s">
        <v>178</v>
      </c>
      <c r="E244" s="258" t="s">
        <v>323</v>
      </c>
      <c r="F244" s="259" t="s">
        <v>324</v>
      </c>
      <c r="G244" s="260" t="s">
        <v>205</v>
      </c>
      <c r="H244" s="261">
        <v>3</v>
      </c>
      <c r="I244" s="262"/>
      <c r="J244" s="263">
        <f>ROUND(I244*H244,2)</f>
        <v>0</v>
      </c>
      <c r="K244" s="259" t="s">
        <v>124</v>
      </c>
      <c r="L244" s="264"/>
      <c r="M244" s="265" t="s">
        <v>19</v>
      </c>
      <c r="N244" s="266" t="s">
        <v>43</v>
      </c>
      <c r="O244" s="85"/>
      <c r="P244" s="214">
        <f>O244*H244</f>
        <v>0</v>
      </c>
      <c r="Q244" s="214">
        <v>0.017149999999999999</v>
      </c>
      <c r="R244" s="214">
        <f>Q244*H244</f>
        <v>0.051449999999999996</v>
      </c>
      <c r="S244" s="214">
        <v>0</v>
      </c>
      <c r="T244" s="215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16" t="s">
        <v>182</v>
      </c>
      <c r="AT244" s="216" t="s">
        <v>178</v>
      </c>
      <c r="AU244" s="216" t="s">
        <v>82</v>
      </c>
      <c r="AY244" s="18" t="s">
        <v>118</v>
      </c>
      <c r="BE244" s="217">
        <f>IF(N244="základní",J244,0)</f>
        <v>0</v>
      </c>
      <c r="BF244" s="217">
        <f>IF(N244="snížená",J244,0)</f>
        <v>0</v>
      </c>
      <c r="BG244" s="217">
        <f>IF(N244="zákl. přenesená",J244,0)</f>
        <v>0</v>
      </c>
      <c r="BH244" s="217">
        <f>IF(N244="sníž. přenesená",J244,0)</f>
        <v>0</v>
      </c>
      <c r="BI244" s="217">
        <f>IF(N244="nulová",J244,0)</f>
        <v>0</v>
      </c>
      <c r="BJ244" s="18" t="s">
        <v>80</v>
      </c>
      <c r="BK244" s="217">
        <f>ROUND(I244*H244,2)</f>
        <v>0</v>
      </c>
      <c r="BL244" s="18" t="s">
        <v>125</v>
      </c>
      <c r="BM244" s="216" t="s">
        <v>325</v>
      </c>
    </row>
    <row r="245" s="2" customFormat="1">
      <c r="A245" s="39"/>
      <c r="B245" s="40"/>
      <c r="C245" s="41"/>
      <c r="D245" s="218" t="s">
        <v>127</v>
      </c>
      <c r="E245" s="41"/>
      <c r="F245" s="219" t="s">
        <v>324</v>
      </c>
      <c r="G245" s="41"/>
      <c r="H245" s="41"/>
      <c r="I245" s="220"/>
      <c r="J245" s="41"/>
      <c r="K245" s="41"/>
      <c r="L245" s="45"/>
      <c r="M245" s="221"/>
      <c r="N245" s="222"/>
      <c r="O245" s="85"/>
      <c r="P245" s="85"/>
      <c r="Q245" s="85"/>
      <c r="R245" s="85"/>
      <c r="S245" s="85"/>
      <c r="T245" s="86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127</v>
      </c>
      <c r="AU245" s="18" t="s">
        <v>82</v>
      </c>
    </row>
    <row r="246" s="2" customFormat="1">
      <c r="A246" s="39"/>
      <c r="B246" s="40"/>
      <c r="C246" s="41"/>
      <c r="D246" s="223" t="s">
        <v>129</v>
      </c>
      <c r="E246" s="41"/>
      <c r="F246" s="224" t="s">
        <v>326</v>
      </c>
      <c r="G246" s="41"/>
      <c r="H246" s="41"/>
      <c r="I246" s="220"/>
      <c r="J246" s="41"/>
      <c r="K246" s="41"/>
      <c r="L246" s="45"/>
      <c r="M246" s="221"/>
      <c r="N246" s="222"/>
      <c r="O246" s="85"/>
      <c r="P246" s="85"/>
      <c r="Q246" s="85"/>
      <c r="R246" s="85"/>
      <c r="S246" s="85"/>
      <c r="T246" s="86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129</v>
      </c>
      <c r="AU246" s="18" t="s">
        <v>82</v>
      </c>
    </row>
    <row r="247" s="14" customFormat="1">
      <c r="A247" s="14"/>
      <c r="B247" s="235"/>
      <c r="C247" s="236"/>
      <c r="D247" s="218" t="s">
        <v>131</v>
      </c>
      <c r="E247" s="237" t="s">
        <v>19</v>
      </c>
      <c r="F247" s="238" t="s">
        <v>327</v>
      </c>
      <c r="G247" s="236"/>
      <c r="H247" s="239">
        <v>3</v>
      </c>
      <c r="I247" s="240"/>
      <c r="J247" s="236"/>
      <c r="K247" s="236"/>
      <c r="L247" s="241"/>
      <c r="M247" s="242"/>
      <c r="N247" s="243"/>
      <c r="O247" s="243"/>
      <c r="P247" s="243"/>
      <c r="Q247" s="243"/>
      <c r="R247" s="243"/>
      <c r="S247" s="243"/>
      <c r="T247" s="244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45" t="s">
        <v>131</v>
      </c>
      <c r="AU247" s="245" t="s">
        <v>82</v>
      </c>
      <c r="AV247" s="14" t="s">
        <v>82</v>
      </c>
      <c r="AW247" s="14" t="s">
        <v>33</v>
      </c>
      <c r="AX247" s="14" t="s">
        <v>80</v>
      </c>
      <c r="AY247" s="245" t="s">
        <v>118</v>
      </c>
    </row>
    <row r="248" s="2" customFormat="1" ht="24.15" customHeight="1">
      <c r="A248" s="39"/>
      <c r="B248" s="40"/>
      <c r="C248" s="257" t="s">
        <v>328</v>
      </c>
      <c r="D248" s="257" t="s">
        <v>178</v>
      </c>
      <c r="E248" s="258" t="s">
        <v>329</v>
      </c>
      <c r="F248" s="259" t="s">
        <v>330</v>
      </c>
      <c r="G248" s="260" t="s">
        <v>205</v>
      </c>
      <c r="H248" s="261">
        <v>1</v>
      </c>
      <c r="I248" s="262"/>
      <c r="J248" s="263">
        <f>ROUND(I248*H248,2)</f>
        <v>0</v>
      </c>
      <c r="K248" s="259" t="s">
        <v>227</v>
      </c>
      <c r="L248" s="264"/>
      <c r="M248" s="265" t="s">
        <v>19</v>
      </c>
      <c r="N248" s="266" t="s">
        <v>43</v>
      </c>
      <c r="O248" s="85"/>
      <c r="P248" s="214">
        <f>O248*H248</f>
        <v>0</v>
      </c>
      <c r="Q248" s="214">
        <v>0.0014</v>
      </c>
      <c r="R248" s="214">
        <f>Q248*H248</f>
        <v>0.0014</v>
      </c>
      <c r="S248" s="214">
        <v>0</v>
      </c>
      <c r="T248" s="215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16" t="s">
        <v>182</v>
      </c>
      <c r="AT248" s="216" t="s">
        <v>178</v>
      </c>
      <c r="AU248" s="216" t="s">
        <v>82</v>
      </c>
      <c r="AY248" s="18" t="s">
        <v>118</v>
      </c>
      <c r="BE248" s="217">
        <f>IF(N248="základní",J248,0)</f>
        <v>0</v>
      </c>
      <c r="BF248" s="217">
        <f>IF(N248="snížená",J248,0)</f>
        <v>0</v>
      </c>
      <c r="BG248" s="217">
        <f>IF(N248="zákl. přenesená",J248,0)</f>
        <v>0</v>
      </c>
      <c r="BH248" s="217">
        <f>IF(N248="sníž. přenesená",J248,0)</f>
        <v>0</v>
      </c>
      <c r="BI248" s="217">
        <f>IF(N248="nulová",J248,0)</f>
        <v>0</v>
      </c>
      <c r="BJ248" s="18" t="s">
        <v>80</v>
      </c>
      <c r="BK248" s="217">
        <f>ROUND(I248*H248,2)</f>
        <v>0</v>
      </c>
      <c r="BL248" s="18" t="s">
        <v>125</v>
      </c>
      <c r="BM248" s="216" t="s">
        <v>331</v>
      </c>
    </row>
    <row r="249" s="2" customFormat="1">
      <c r="A249" s="39"/>
      <c r="B249" s="40"/>
      <c r="C249" s="41"/>
      <c r="D249" s="218" t="s">
        <v>127</v>
      </c>
      <c r="E249" s="41"/>
      <c r="F249" s="219" t="s">
        <v>330</v>
      </c>
      <c r="G249" s="41"/>
      <c r="H249" s="41"/>
      <c r="I249" s="220"/>
      <c r="J249" s="41"/>
      <c r="K249" s="41"/>
      <c r="L249" s="45"/>
      <c r="M249" s="221"/>
      <c r="N249" s="222"/>
      <c r="O249" s="85"/>
      <c r="P249" s="85"/>
      <c r="Q249" s="85"/>
      <c r="R249" s="85"/>
      <c r="S249" s="85"/>
      <c r="T249" s="86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127</v>
      </c>
      <c r="AU249" s="18" t="s">
        <v>82</v>
      </c>
    </row>
    <row r="250" s="14" customFormat="1">
      <c r="A250" s="14"/>
      <c r="B250" s="235"/>
      <c r="C250" s="236"/>
      <c r="D250" s="218" t="s">
        <v>131</v>
      </c>
      <c r="E250" s="237" t="s">
        <v>19</v>
      </c>
      <c r="F250" s="238" t="s">
        <v>332</v>
      </c>
      <c r="G250" s="236"/>
      <c r="H250" s="239">
        <v>1</v>
      </c>
      <c r="I250" s="240"/>
      <c r="J250" s="236"/>
      <c r="K250" s="236"/>
      <c r="L250" s="241"/>
      <c r="M250" s="242"/>
      <c r="N250" s="243"/>
      <c r="O250" s="243"/>
      <c r="P250" s="243"/>
      <c r="Q250" s="243"/>
      <c r="R250" s="243"/>
      <c r="S250" s="243"/>
      <c r="T250" s="244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45" t="s">
        <v>131</v>
      </c>
      <c r="AU250" s="245" t="s">
        <v>82</v>
      </c>
      <c r="AV250" s="14" t="s">
        <v>82</v>
      </c>
      <c r="AW250" s="14" t="s">
        <v>33</v>
      </c>
      <c r="AX250" s="14" t="s">
        <v>80</v>
      </c>
      <c r="AY250" s="245" t="s">
        <v>118</v>
      </c>
    </row>
    <row r="251" s="12" customFormat="1" ht="22.8" customHeight="1">
      <c r="A251" s="12"/>
      <c r="B251" s="189"/>
      <c r="C251" s="190"/>
      <c r="D251" s="191" t="s">
        <v>71</v>
      </c>
      <c r="E251" s="203" t="s">
        <v>333</v>
      </c>
      <c r="F251" s="203" t="s">
        <v>334</v>
      </c>
      <c r="G251" s="190"/>
      <c r="H251" s="190"/>
      <c r="I251" s="193"/>
      <c r="J251" s="204">
        <f>BK251</f>
        <v>0</v>
      </c>
      <c r="K251" s="190"/>
      <c r="L251" s="195"/>
      <c r="M251" s="196"/>
      <c r="N251" s="197"/>
      <c r="O251" s="197"/>
      <c r="P251" s="198">
        <f>SUM(P252:P255)</f>
        <v>0</v>
      </c>
      <c r="Q251" s="197"/>
      <c r="R251" s="198">
        <f>SUM(R252:R255)</f>
        <v>0.0012800000000000001</v>
      </c>
      <c r="S251" s="197"/>
      <c r="T251" s="199">
        <f>SUM(T252:T255)</f>
        <v>0.021000000000000001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200" t="s">
        <v>80</v>
      </c>
      <c r="AT251" s="201" t="s">
        <v>71</v>
      </c>
      <c r="AU251" s="201" t="s">
        <v>80</v>
      </c>
      <c r="AY251" s="200" t="s">
        <v>118</v>
      </c>
      <c r="BK251" s="202">
        <f>SUM(BK252:BK255)</f>
        <v>0</v>
      </c>
    </row>
    <row r="252" s="2" customFormat="1" ht="24.15" customHeight="1">
      <c r="A252" s="39"/>
      <c r="B252" s="40"/>
      <c r="C252" s="205" t="s">
        <v>335</v>
      </c>
      <c r="D252" s="205" t="s">
        <v>120</v>
      </c>
      <c r="E252" s="206" t="s">
        <v>336</v>
      </c>
      <c r="F252" s="207" t="s">
        <v>337</v>
      </c>
      <c r="G252" s="208" t="s">
        <v>205</v>
      </c>
      <c r="H252" s="209">
        <v>1</v>
      </c>
      <c r="I252" s="210"/>
      <c r="J252" s="211">
        <f>ROUND(I252*H252,2)</f>
        <v>0</v>
      </c>
      <c r="K252" s="207" t="s">
        <v>124</v>
      </c>
      <c r="L252" s="45"/>
      <c r="M252" s="212" t="s">
        <v>19</v>
      </c>
      <c r="N252" s="213" t="s">
        <v>43</v>
      </c>
      <c r="O252" s="85"/>
      <c r="P252" s="214">
        <f>O252*H252</f>
        <v>0</v>
      </c>
      <c r="Q252" s="214">
        <v>0.0012800000000000001</v>
      </c>
      <c r="R252" s="214">
        <f>Q252*H252</f>
        <v>0.0012800000000000001</v>
      </c>
      <c r="S252" s="214">
        <v>0.021000000000000001</v>
      </c>
      <c r="T252" s="215">
        <f>S252*H252</f>
        <v>0.021000000000000001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16" t="s">
        <v>125</v>
      </c>
      <c r="AT252" s="216" t="s">
        <v>120</v>
      </c>
      <c r="AU252" s="216" t="s">
        <v>82</v>
      </c>
      <c r="AY252" s="18" t="s">
        <v>118</v>
      </c>
      <c r="BE252" s="217">
        <f>IF(N252="základní",J252,0)</f>
        <v>0</v>
      </c>
      <c r="BF252" s="217">
        <f>IF(N252="snížená",J252,0)</f>
        <v>0</v>
      </c>
      <c r="BG252" s="217">
        <f>IF(N252="zákl. přenesená",J252,0)</f>
        <v>0</v>
      </c>
      <c r="BH252" s="217">
        <f>IF(N252="sníž. přenesená",J252,0)</f>
        <v>0</v>
      </c>
      <c r="BI252" s="217">
        <f>IF(N252="nulová",J252,0)</f>
        <v>0</v>
      </c>
      <c r="BJ252" s="18" t="s">
        <v>80</v>
      </c>
      <c r="BK252" s="217">
        <f>ROUND(I252*H252,2)</f>
        <v>0</v>
      </c>
      <c r="BL252" s="18" t="s">
        <v>125</v>
      </c>
      <c r="BM252" s="216" t="s">
        <v>338</v>
      </c>
    </row>
    <row r="253" s="2" customFormat="1">
      <c r="A253" s="39"/>
      <c r="B253" s="40"/>
      <c r="C253" s="41"/>
      <c r="D253" s="218" t="s">
        <v>127</v>
      </c>
      <c r="E253" s="41"/>
      <c r="F253" s="219" t="s">
        <v>339</v>
      </c>
      <c r="G253" s="41"/>
      <c r="H253" s="41"/>
      <c r="I253" s="220"/>
      <c r="J253" s="41"/>
      <c r="K253" s="41"/>
      <c r="L253" s="45"/>
      <c r="M253" s="221"/>
      <c r="N253" s="222"/>
      <c r="O253" s="85"/>
      <c r="P253" s="85"/>
      <c r="Q253" s="85"/>
      <c r="R253" s="85"/>
      <c r="S253" s="85"/>
      <c r="T253" s="86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127</v>
      </c>
      <c r="AU253" s="18" t="s">
        <v>82</v>
      </c>
    </row>
    <row r="254" s="2" customFormat="1">
      <c r="A254" s="39"/>
      <c r="B254" s="40"/>
      <c r="C254" s="41"/>
      <c r="D254" s="223" t="s">
        <v>129</v>
      </c>
      <c r="E254" s="41"/>
      <c r="F254" s="224" t="s">
        <v>340</v>
      </c>
      <c r="G254" s="41"/>
      <c r="H254" s="41"/>
      <c r="I254" s="220"/>
      <c r="J254" s="41"/>
      <c r="K254" s="41"/>
      <c r="L254" s="45"/>
      <c r="M254" s="221"/>
      <c r="N254" s="222"/>
      <c r="O254" s="85"/>
      <c r="P254" s="85"/>
      <c r="Q254" s="85"/>
      <c r="R254" s="85"/>
      <c r="S254" s="85"/>
      <c r="T254" s="86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129</v>
      </c>
      <c r="AU254" s="18" t="s">
        <v>82</v>
      </c>
    </row>
    <row r="255" s="14" customFormat="1">
      <c r="A255" s="14"/>
      <c r="B255" s="235"/>
      <c r="C255" s="236"/>
      <c r="D255" s="218" t="s">
        <v>131</v>
      </c>
      <c r="E255" s="237" t="s">
        <v>19</v>
      </c>
      <c r="F255" s="238" t="s">
        <v>341</v>
      </c>
      <c r="G255" s="236"/>
      <c r="H255" s="239">
        <v>1</v>
      </c>
      <c r="I255" s="240"/>
      <c r="J255" s="236"/>
      <c r="K255" s="236"/>
      <c r="L255" s="241"/>
      <c r="M255" s="242"/>
      <c r="N255" s="243"/>
      <c r="O255" s="243"/>
      <c r="P255" s="243"/>
      <c r="Q255" s="243"/>
      <c r="R255" s="243"/>
      <c r="S255" s="243"/>
      <c r="T255" s="244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5" t="s">
        <v>131</v>
      </c>
      <c r="AU255" s="245" t="s">
        <v>82</v>
      </c>
      <c r="AV255" s="14" t="s">
        <v>82</v>
      </c>
      <c r="AW255" s="14" t="s">
        <v>33</v>
      </c>
      <c r="AX255" s="14" t="s">
        <v>80</v>
      </c>
      <c r="AY255" s="245" t="s">
        <v>118</v>
      </c>
    </row>
    <row r="256" s="12" customFormat="1" ht="22.8" customHeight="1">
      <c r="A256" s="12"/>
      <c r="B256" s="189"/>
      <c r="C256" s="190"/>
      <c r="D256" s="191" t="s">
        <v>71</v>
      </c>
      <c r="E256" s="203" t="s">
        <v>342</v>
      </c>
      <c r="F256" s="203" t="s">
        <v>343</v>
      </c>
      <c r="G256" s="190"/>
      <c r="H256" s="190"/>
      <c r="I256" s="193"/>
      <c r="J256" s="204">
        <f>BK256</f>
        <v>0</v>
      </c>
      <c r="K256" s="190"/>
      <c r="L256" s="195"/>
      <c r="M256" s="196"/>
      <c r="N256" s="197"/>
      <c r="O256" s="197"/>
      <c r="P256" s="198">
        <f>SUM(P257:P269)</f>
        <v>0</v>
      </c>
      <c r="Q256" s="197"/>
      <c r="R256" s="198">
        <f>SUM(R257:R269)</f>
        <v>0</v>
      </c>
      <c r="S256" s="197"/>
      <c r="T256" s="199">
        <f>SUM(T257:T269)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00" t="s">
        <v>80</v>
      </c>
      <c r="AT256" s="201" t="s">
        <v>71</v>
      </c>
      <c r="AU256" s="201" t="s">
        <v>80</v>
      </c>
      <c r="AY256" s="200" t="s">
        <v>118</v>
      </c>
      <c r="BK256" s="202">
        <f>SUM(BK257:BK269)</f>
        <v>0</v>
      </c>
    </row>
    <row r="257" s="2" customFormat="1" ht="24.15" customHeight="1">
      <c r="A257" s="39"/>
      <c r="B257" s="40"/>
      <c r="C257" s="205" t="s">
        <v>344</v>
      </c>
      <c r="D257" s="205" t="s">
        <v>120</v>
      </c>
      <c r="E257" s="206" t="s">
        <v>345</v>
      </c>
      <c r="F257" s="207" t="s">
        <v>346</v>
      </c>
      <c r="G257" s="208" t="s">
        <v>181</v>
      </c>
      <c r="H257" s="209">
        <v>0.021000000000000001</v>
      </c>
      <c r="I257" s="210"/>
      <c r="J257" s="211">
        <f>ROUND(I257*H257,2)</f>
        <v>0</v>
      </c>
      <c r="K257" s="207" t="s">
        <v>124</v>
      </c>
      <c r="L257" s="45"/>
      <c r="M257" s="212" t="s">
        <v>19</v>
      </c>
      <c r="N257" s="213" t="s">
        <v>43</v>
      </c>
      <c r="O257" s="85"/>
      <c r="P257" s="214">
        <f>O257*H257</f>
        <v>0</v>
      </c>
      <c r="Q257" s="214">
        <v>0</v>
      </c>
      <c r="R257" s="214">
        <f>Q257*H257</f>
        <v>0</v>
      </c>
      <c r="S257" s="214">
        <v>0</v>
      </c>
      <c r="T257" s="215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16" t="s">
        <v>125</v>
      </c>
      <c r="AT257" s="216" t="s">
        <v>120</v>
      </c>
      <c r="AU257" s="216" t="s">
        <v>82</v>
      </c>
      <c r="AY257" s="18" t="s">
        <v>118</v>
      </c>
      <c r="BE257" s="217">
        <f>IF(N257="základní",J257,0)</f>
        <v>0</v>
      </c>
      <c r="BF257" s="217">
        <f>IF(N257="snížená",J257,0)</f>
        <v>0</v>
      </c>
      <c r="BG257" s="217">
        <f>IF(N257="zákl. přenesená",J257,0)</f>
        <v>0</v>
      </c>
      <c r="BH257" s="217">
        <f>IF(N257="sníž. přenesená",J257,0)</f>
        <v>0</v>
      </c>
      <c r="BI257" s="217">
        <f>IF(N257="nulová",J257,0)</f>
        <v>0</v>
      </c>
      <c r="BJ257" s="18" t="s">
        <v>80</v>
      </c>
      <c r="BK257" s="217">
        <f>ROUND(I257*H257,2)</f>
        <v>0</v>
      </c>
      <c r="BL257" s="18" t="s">
        <v>125</v>
      </c>
      <c r="BM257" s="216" t="s">
        <v>347</v>
      </c>
    </row>
    <row r="258" s="2" customFormat="1">
      <c r="A258" s="39"/>
      <c r="B258" s="40"/>
      <c r="C258" s="41"/>
      <c r="D258" s="218" t="s">
        <v>127</v>
      </c>
      <c r="E258" s="41"/>
      <c r="F258" s="219" t="s">
        <v>348</v>
      </c>
      <c r="G258" s="41"/>
      <c r="H258" s="41"/>
      <c r="I258" s="220"/>
      <c r="J258" s="41"/>
      <c r="K258" s="41"/>
      <c r="L258" s="45"/>
      <c r="M258" s="221"/>
      <c r="N258" s="222"/>
      <c r="O258" s="85"/>
      <c r="P258" s="85"/>
      <c r="Q258" s="85"/>
      <c r="R258" s="85"/>
      <c r="S258" s="85"/>
      <c r="T258" s="86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127</v>
      </c>
      <c r="AU258" s="18" t="s">
        <v>82</v>
      </c>
    </row>
    <row r="259" s="2" customFormat="1">
      <c r="A259" s="39"/>
      <c r="B259" s="40"/>
      <c r="C259" s="41"/>
      <c r="D259" s="223" t="s">
        <v>129</v>
      </c>
      <c r="E259" s="41"/>
      <c r="F259" s="224" t="s">
        <v>349</v>
      </c>
      <c r="G259" s="41"/>
      <c r="H259" s="41"/>
      <c r="I259" s="220"/>
      <c r="J259" s="41"/>
      <c r="K259" s="41"/>
      <c r="L259" s="45"/>
      <c r="M259" s="221"/>
      <c r="N259" s="222"/>
      <c r="O259" s="85"/>
      <c r="P259" s="85"/>
      <c r="Q259" s="85"/>
      <c r="R259" s="85"/>
      <c r="S259" s="85"/>
      <c r="T259" s="86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129</v>
      </c>
      <c r="AU259" s="18" t="s">
        <v>82</v>
      </c>
    </row>
    <row r="260" s="2" customFormat="1" ht="24.15" customHeight="1">
      <c r="A260" s="39"/>
      <c r="B260" s="40"/>
      <c r="C260" s="205" t="s">
        <v>350</v>
      </c>
      <c r="D260" s="205" t="s">
        <v>120</v>
      </c>
      <c r="E260" s="206" t="s">
        <v>351</v>
      </c>
      <c r="F260" s="207" t="s">
        <v>352</v>
      </c>
      <c r="G260" s="208" t="s">
        <v>181</v>
      </c>
      <c r="H260" s="209">
        <v>0.021000000000000001</v>
      </c>
      <c r="I260" s="210"/>
      <c r="J260" s="211">
        <f>ROUND(I260*H260,2)</f>
        <v>0</v>
      </c>
      <c r="K260" s="207" t="s">
        <v>124</v>
      </c>
      <c r="L260" s="45"/>
      <c r="M260" s="212" t="s">
        <v>19</v>
      </c>
      <c r="N260" s="213" t="s">
        <v>43</v>
      </c>
      <c r="O260" s="85"/>
      <c r="P260" s="214">
        <f>O260*H260</f>
        <v>0</v>
      </c>
      <c r="Q260" s="214">
        <v>0</v>
      </c>
      <c r="R260" s="214">
        <f>Q260*H260</f>
        <v>0</v>
      </c>
      <c r="S260" s="214">
        <v>0</v>
      </c>
      <c r="T260" s="215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16" t="s">
        <v>125</v>
      </c>
      <c r="AT260" s="216" t="s">
        <v>120</v>
      </c>
      <c r="AU260" s="216" t="s">
        <v>82</v>
      </c>
      <c r="AY260" s="18" t="s">
        <v>118</v>
      </c>
      <c r="BE260" s="217">
        <f>IF(N260="základní",J260,0)</f>
        <v>0</v>
      </c>
      <c r="BF260" s="217">
        <f>IF(N260="snížená",J260,0)</f>
        <v>0</v>
      </c>
      <c r="BG260" s="217">
        <f>IF(N260="zákl. přenesená",J260,0)</f>
        <v>0</v>
      </c>
      <c r="BH260" s="217">
        <f>IF(N260="sníž. přenesená",J260,0)</f>
        <v>0</v>
      </c>
      <c r="BI260" s="217">
        <f>IF(N260="nulová",J260,0)</f>
        <v>0</v>
      </c>
      <c r="BJ260" s="18" t="s">
        <v>80</v>
      </c>
      <c r="BK260" s="217">
        <f>ROUND(I260*H260,2)</f>
        <v>0</v>
      </c>
      <c r="BL260" s="18" t="s">
        <v>125</v>
      </c>
      <c r="BM260" s="216" t="s">
        <v>353</v>
      </c>
    </row>
    <row r="261" s="2" customFormat="1">
      <c r="A261" s="39"/>
      <c r="B261" s="40"/>
      <c r="C261" s="41"/>
      <c r="D261" s="218" t="s">
        <v>127</v>
      </c>
      <c r="E261" s="41"/>
      <c r="F261" s="219" t="s">
        <v>354</v>
      </c>
      <c r="G261" s="41"/>
      <c r="H261" s="41"/>
      <c r="I261" s="220"/>
      <c r="J261" s="41"/>
      <c r="K261" s="41"/>
      <c r="L261" s="45"/>
      <c r="M261" s="221"/>
      <c r="N261" s="222"/>
      <c r="O261" s="85"/>
      <c r="P261" s="85"/>
      <c r="Q261" s="85"/>
      <c r="R261" s="85"/>
      <c r="S261" s="85"/>
      <c r="T261" s="86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127</v>
      </c>
      <c r="AU261" s="18" t="s">
        <v>82</v>
      </c>
    </row>
    <row r="262" s="2" customFormat="1">
      <c r="A262" s="39"/>
      <c r="B262" s="40"/>
      <c r="C262" s="41"/>
      <c r="D262" s="223" t="s">
        <v>129</v>
      </c>
      <c r="E262" s="41"/>
      <c r="F262" s="224" t="s">
        <v>355</v>
      </c>
      <c r="G262" s="41"/>
      <c r="H262" s="41"/>
      <c r="I262" s="220"/>
      <c r="J262" s="41"/>
      <c r="K262" s="41"/>
      <c r="L262" s="45"/>
      <c r="M262" s="221"/>
      <c r="N262" s="222"/>
      <c r="O262" s="85"/>
      <c r="P262" s="85"/>
      <c r="Q262" s="85"/>
      <c r="R262" s="85"/>
      <c r="S262" s="85"/>
      <c r="T262" s="86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129</v>
      </c>
      <c r="AU262" s="18" t="s">
        <v>82</v>
      </c>
    </row>
    <row r="263" s="2" customFormat="1" ht="24.15" customHeight="1">
      <c r="A263" s="39"/>
      <c r="B263" s="40"/>
      <c r="C263" s="205" t="s">
        <v>356</v>
      </c>
      <c r="D263" s="205" t="s">
        <v>120</v>
      </c>
      <c r="E263" s="206" t="s">
        <v>357</v>
      </c>
      <c r="F263" s="207" t="s">
        <v>358</v>
      </c>
      <c r="G263" s="208" t="s">
        <v>181</v>
      </c>
      <c r="H263" s="209">
        <v>0.39900000000000002</v>
      </c>
      <c r="I263" s="210"/>
      <c r="J263" s="211">
        <f>ROUND(I263*H263,2)</f>
        <v>0</v>
      </c>
      <c r="K263" s="207" t="s">
        <v>124</v>
      </c>
      <c r="L263" s="45"/>
      <c r="M263" s="212" t="s">
        <v>19</v>
      </c>
      <c r="N263" s="213" t="s">
        <v>43</v>
      </c>
      <c r="O263" s="85"/>
      <c r="P263" s="214">
        <f>O263*H263</f>
        <v>0</v>
      </c>
      <c r="Q263" s="214">
        <v>0</v>
      </c>
      <c r="R263" s="214">
        <f>Q263*H263</f>
        <v>0</v>
      </c>
      <c r="S263" s="214">
        <v>0</v>
      </c>
      <c r="T263" s="215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16" t="s">
        <v>125</v>
      </c>
      <c r="AT263" s="216" t="s">
        <v>120</v>
      </c>
      <c r="AU263" s="216" t="s">
        <v>82</v>
      </c>
      <c r="AY263" s="18" t="s">
        <v>118</v>
      </c>
      <c r="BE263" s="217">
        <f>IF(N263="základní",J263,0)</f>
        <v>0</v>
      </c>
      <c r="BF263" s="217">
        <f>IF(N263="snížená",J263,0)</f>
        <v>0</v>
      </c>
      <c r="BG263" s="217">
        <f>IF(N263="zákl. přenesená",J263,0)</f>
        <v>0</v>
      </c>
      <c r="BH263" s="217">
        <f>IF(N263="sníž. přenesená",J263,0)</f>
        <v>0</v>
      </c>
      <c r="BI263" s="217">
        <f>IF(N263="nulová",J263,0)</f>
        <v>0</v>
      </c>
      <c r="BJ263" s="18" t="s">
        <v>80</v>
      </c>
      <c r="BK263" s="217">
        <f>ROUND(I263*H263,2)</f>
        <v>0</v>
      </c>
      <c r="BL263" s="18" t="s">
        <v>125</v>
      </c>
      <c r="BM263" s="216" t="s">
        <v>359</v>
      </c>
    </row>
    <row r="264" s="2" customFormat="1">
      <c r="A264" s="39"/>
      <c r="B264" s="40"/>
      <c r="C264" s="41"/>
      <c r="D264" s="218" t="s">
        <v>127</v>
      </c>
      <c r="E264" s="41"/>
      <c r="F264" s="219" t="s">
        <v>360</v>
      </c>
      <c r="G264" s="41"/>
      <c r="H264" s="41"/>
      <c r="I264" s="220"/>
      <c r="J264" s="41"/>
      <c r="K264" s="41"/>
      <c r="L264" s="45"/>
      <c r="M264" s="221"/>
      <c r="N264" s="222"/>
      <c r="O264" s="85"/>
      <c r="P264" s="85"/>
      <c r="Q264" s="85"/>
      <c r="R264" s="85"/>
      <c r="S264" s="85"/>
      <c r="T264" s="86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127</v>
      </c>
      <c r="AU264" s="18" t="s">
        <v>82</v>
      </c>
    </row>
    <row r="265" s="2" customFormat="1">
      <c r="A265" s="39"/>
      <c r="B265" s="40"/>
      <c r="C265" s="41"/>
      <c r="D265" s="223" t="s">
        <v>129</v>
      </c>
      <c r="E265" s="41"/>
      <c r="F265" s="224" t="s">
        <v>361</v>
      </c>
      <c r="G265" s="41"/>
      <c r="H265" s="41"/>
      <c r="I265" s="220"/>
      <c r="J265" s="41"/>
      <c r="K265" s="41"/>
      <c r="L265" s="45"/>
      <c r="M265" s="221"/>
      <c r="N265" s="222"/>
      <c r="O265" s="85"/>
      <c r="P265" s="85"/>
      <c r="Q265" s="85"/>
      <c r="R265" s="85"/>
      <c r="S265" s="85"/>
      <c r="T265" s="86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129</v>
      </c>
      <c r="AU265" s="18" t="s">
        <v>82</v>
      </c>
    </row>
    <row r="266" s="14" customFormat="1">
      <c r="A266" s="14"/>
      <c r="B266" s="235"/>
      <c r="C266" s="236"/>
      <c r="D266" s="218" t="s">
        <v>131</v>
      </c>
      <c r="E266" s="237" t="s">
        <v>19</v>
      </c>
      <c r="F266" s="238" t="s">
        <v>362</v>
      </c>
      <c r="G266" s="236"/>
      <c r="H266" s="239">
        <v>0.39900000000000002</v>
      </c>
      <c r="I266" s="240"/>
      <c r="J266" s="236"/>
      <c r="K266" s="236"/>
      <c r="L266" s="241"/>
      <c r="M266" s="242"/>
      <c r="N266" s="243"/>
      <c r="O266" s="243"/>
      <c r="P266" s="243"/>
      <c r="Q266" s="243"/>
      <c r="R266" s="243"/>
      <c r="S266" s="243"/>
      <c r="T266" s="244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45" t="s">
        <v>131</v>
      </c>
      <c r="AU266" s="245" t="s">
        <v>82</v>
      </c>
      <c r="AV266" s="14" t="s">
        <v>82</v>
      </c>
      <c r="AW266" s="14" t="s">
        <v>33</v>
      </c>
      <c r="AX266" s="14" t="s">
        <v>80</v>
      </c>
      <c r="AY266" s="245" t="s">
        <v>118</v>
      </c>
    </row>
    <row r="267" s="2" customFormat="1" ht="33" customHeight="1">
      <c r="A267" s="39"/>
      <c r="B267" s="40"/>
      <c r="C267" s="205" t="s">
        <v>363</v>
      </c>
      <c r="D267" s="205" t="s">
        <v>120</v>
      </c>
      <c r="E267" s="206" t="s">
        <v>364</v>
      </c>
      <c r="F267" s="207" t="s">
        <v>365</v>
      </c>
      <c r="G267" s="208" t="s">
        <v>181</v>
      </c>
      <c r="H267" s="209">
        <v>0.021000000000000001</v>
      </c>
      <c r="I267" s="210"/>
      <c r="J267" s="211">
        <f>ROUND(I267*H267,2)</f>
        <v>0</v>
      </c>
      <c r="K267" s="207" t="s">
        <v>124</v>
      </c>
      <c r="L267" s="45"/>
      <c r="M267" s="212" t="s">
        <v>19</v>
      </c>
      <c r="N267" s="213" t="s">
        <v>43</v>
      </c>
      <c r="O267" s="85"/>
      <c r="P267" s="214">
        <f>O267*H267</f>
        <v>0</v>
      </c>
      <c r="Q267" s="214">
        <v>0</v>
      </c>
      <c r="R267" s="214">
        <f>Q267*H267</f>
        <v>0</v>
      </c>
      <c r="S267" s="214">
        <v>0</v>
      </c>
      <c r="T267" s="215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16" t="s">
        <v>125</v>
      </c>
      <c r="AT267" s="216" t="s">
        <v>120</v>
      </c>
      <c r="AU267" s="216" t="s">
        <v>82</v>
      </c>
      <c r="AY267" s="18" t="s">
        <v>118</v>
      </c>
      <c r="BE267" s="217">
        <f>IF(N267="základní",J267,0)</f>
        <v>0</v>
      </c>
      <c r="BF267" s="217">
        <f>IF(N267="snížená",J267,0)</f>
        <v>0</v>
      </c>
      <c r="BG267" s="217">
        <f>IF(N267="zákl. přenesená",J267,0)</f>
        <v>0</v>
      </c>
      <c r="BH267" s="217">
        <f>IF(N267="sníž. přenesená",J267,0)</f>
        <v>0</v>
      </c>
      <c r="BI267" s="217">
        <f>IF(N267="nulová",J267,0)</f>
        <v>0</v>
      </c>
      <c r="BJ267" s="18" t="s">
        <v>80</v>
      </c>
      <c r="BK267" s="217">
        <f>ROUND(I267*H267,2)</f>
        <v>0</v>
      </c>
      <c r="BL267" s="18" t="s">
        <v>125</v>
      </c>
      <c r="BM267" s="216" t="s">
        <v>366</v>
      </c>
    </row>
    <row r="268" s="2" customFormat="1">
      <c r="A268" s="39"/>
      <c r="B268" s="40"/>
      <c r="C268" s="41"/>
      <c r="D268" s="218" t="s">
        <v>127</v>
      </c>
      <c r="E268" s="41"/>
      <c r="F268" s="219" t="s">
        <v>367</v>
      </c>
      <c r="G268" s="41"/>
      <c r="H268" s="41"/>
      <c r="I268" s="220"/>
      <c r="J268" s="41"/>
      <c r="K268" s="41"/>
      <c r="L268" s="45"/>
      <c r="M268" s="221"/>
      <c r="N268" s="222"/>
      <c r="O268" s="85"/>
      <c r="P268" s="85"/>
      <c r="Q268" s="85"/>
      <c r="R268" s="85"/>
      <c r="S268" s="85"/>
      <c r="T268" s="86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127</v>
      </c>
      <c r="AU268" s="18" t="s">
        <v>82</v>
      </c>
    </row>
    <row r="269" s="2" customFormat="1">
      <c r="A269" s="39"/>
      <c r="B269" s="40"/>
      <c r="C269" s="41"/>
      <c r="D269" s="223" t="s">
        <v>129</v>
      </c>
      <c r="E269" s="41"/>
      <c r="F269" s="224" t="s">
        <v>368</v>
      </c>
      <c r="G269" s="41"/>
      <c r="H269" s="41"/>
      <c r="I269" s="220"/>
      <c r="J269" s="41"/>
      <c r="K269" s="41"/>
      <c r="L269" s="45"/>
      <c r="M269" s="221"/>
      <c r="N269" s="222"/>
      <c r="O269" s="85"/>
      <c r="P269" s="85"/>
      <c r="Q269" s="85"/>
      <c r="R269" s="85"/>
      <c r="S269" s="85"/>
      <c r="T269" s="86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129</v>
      </c>
      <c r="AU269" s="18" t="s">
        <v>82</v>
      </c>
    </row>
    <row r="270" s="12" customFormat="1" ht="22.8" customHeight="1">
      <c r="A270" s="12"/>
      <c r="B270" s="189"/>
      <c r="C270" s="190"/>
      <c r="D270" s="191" t="s">
        <v>71</v>
      </c>
      <c r="E270" s="203" t="s">
        <v>369</v>
      </c>
      <c r="F270" s="203" t="s">
        <v>370</v>
      </c>
      <c r="G270" s="190"/>
      <c r="H270" s="190"/>
      <c r="I270" s="193"/>
      <c r="J270" s="204">
        <f>BK270</f>
        <v>0</v>
      </c>
      <c r="K270" s="190"/>
      <c r="L270" s="195"/>
      <c r="M270" s="196"/>
      <c r="N270" s="197"/>
      <c r="O270" s="197"/>
      <c r="P270" s="198">
        <f>SUM(P271:P273)</f>
        <v>0</v>
      </c>
      <c r="Q270" s="197"/>
      <c r="R270" s="198">
        <f>SUM(R271:R273)</f>
        <v>0</v>
      </c>
      <c r="S270" s="197"/>
      <c r="T270" s="199">
        <f>SUM(T271:T273)</f>
        <v>0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200" t="s">
        <v>80</v>
      </c>
      <c r="AT270" s="201" t="s">
        <v>71</v>
      </c>
      <c r="AU270" s="201" t="s">
        <v>80</v>
      </c>
      <c r="AY270" s="200" t="s">
        <v>118</v>
      </c>
      <c r="BK270" s="202">
        <f>SUM(BK271:BK273)</f>
        <v>0</v>
      </c>
    </row>
    <row r="271" s="2" customFormat="1" ht="16.5" customHeight="1">
      <c r="A271" s="39"/>
      <c r="B271" s="40"/>
      <c r="C271" s="205" t="s">
        <v>371</v>
      </c>
      <c r="D271" s="205" t="s">
        <v>120</v>
      </c>
      <c r="E271" s="206" t="s">
        <v>372</v>
      </c>
      <c r="F271" s="207" t="s">
        <v>373</v>
      </c>
      <c r="G271" s="208" t="s">
        <v>181</v>
      </c>
      <c r="H271" s="209">
        <v>36.676000000000002</v>
      </c>
      <c r="I271" s="210"/>
      <c r="J271" s="211">
        <f>ROUND(I271*H271,2)</f>
        <v>0</v>
      </c>
      <c r="K271" s="207" t="s">
        <v>124</v>
      </c>
      <c r="L271" s="45"/>
      <c r="M271" s="212" t="s">
        <v>19</v>
      </c>
      <c r="N271" s="213" t="s">
        <v>43</v>
      </c>
      <c r="O271" s="85"/>
      <c r="P271" s="214">
        <f>O271*H271</f>
        <v>0</v>
      </c>
      <c r="Q271" s="214">
        <v>0</v>
      </c>
      <c r="R271" s="214">
        <f>Q271*H271</f>
        <v>0</v>
      </c>
      <c r="S271" s="214">
        <v>0</v>
      </c>
      <c r="T271" s="215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16" t="s">
        <v>125</v>
      </c>
      <c r="AT271" s="216" t="s">
        <v>120</v>
      </c>
      <c r="AU271" s="216" t="s">
        <v>82</v>
      </c>
      <c r="AY271" s="18" t="s">
        <v>118</v>
      </c>
      <c r="BE271" s="217">
        <f>IF(N271="základní",J271,0)</f>
        <v>0</v>
      </c>
      <c r="BF271" s="217">
        <f>IF(N271="snížená",J271,0)</f>
        <v>0</v>
      </c>
      <c r="BG271" s="217">
        <f>IF(N271="zákl. přenesená",J271,0)</f>
        <v>0</v>
      </c>
      <c r="BH271" s="217">
        <f>IF(N271="sníž. přenesená",J271,0)</f>
        <v>0</v>
      </c>
      <c r="BI271" s="217">
        <f>IF(N271="nulová",J271,0)</f>
        <v>0</v>
      </c>
      <c r="BJ271" s="18" t="s">
        <v>80</v>
      </c>
      <c r="BK271" s="217">
        <f>ROUND(I271*H271,2)</f>
        <v>0</v>
      </c>
      <c r="BL271" s="18" t="s">
        <v>125</v>
      </c>
      <c r="BM271" s="216" t="s">
        <v>374</v>
      </c>
    </row>
    <row r="272" s="2" customFormat="1">
      <c r="A272" s="39"/>
      <c r="B272" s="40"/>
      <c r="C272" s="41"/>
      <c r="D272" s="218" t="s">
        <v>127</v>
      </c>
      <c r="E272" s="41"/>
      <c r="F272" s="219" t="s">
        <v>375</v>
      </c>
      <c r="G272" s="41"/>
      <c r="H272" s="41"/>
      <c r="I272" s="220"/>
      <c r="J272" s="41"/>
      <c r="K272" s="41"/>
      <c r="L272" s="45"/>
      <c r="M272" s="221"/>
      <c r="N272" s="222"/>
      <c r="O272" s="85"/>
      <c r="P272" s="85"/>
      <c r="Q272" s="85"/>
      <c r="R272" s="85"/>
      <c r="S272" s="85"/>
      <c r="T272" s="86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127</v>
      </c>
      <c r="AU272" s="18" t="s">
        <v>82</v>
      </c>
    </row>
    <row r="273" s="2" customFormat="1">
      <c r="A273" s="39"/>
      <c r="B273" s="40"/>
      <c r="C273" s="41"/>
      <c r="D273" s="223" t="s">
        <v>129</v>
      </c>
      <c r="E273" s="41"/>
      <c r="F273" s="224" t="s">
        <v>376</v>
      </c>
      <c r="G273" s="41"/>
      <c r="H273" s="41"/>
      <c r="I273" s="220"/>
      <c r="J273" s="41"/>
      <c r="K273" s="41"/>
      <c r="L273" s="45"/>
      <c r="M273" s="267"/>
      <c r="N273" s="268"/>
      <c r="O273" s="269"/>
      <c r="P273" s="269"/>
      <c r="Q273" s="269"/>
      <c r="R273" s="269"/>
      <c r="S273" s="269"/>
      <c r="T273" s="270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129</v>
      </c>
      <c r="AU273" s="18" t="s">
        <v>82</v>
      </c>
    </row>
    <row r="274" s="2" customFormat="1" ht="6.96" customHeight="1">
      <c r="A274" s="39"/>
      <c r="B274" s="60"/>
      <c r="C274" s="61"/>
      <c r="D274" s="61"/>
      <c r="E274" s="61"/>
      <c r="F274" s="61"/>
      <c r="G274" s="61"/>
      <c r="H274" s="61"/>
      <c r="I274" s="61"/>
      <c r="J274" s="61"/>
      <c r="K274" s="61"/>
      <c r="L274" s="45"/>
      <c r="M274" s="39"/>
      <c r="O274" s="39"/>
      <c r="P274" s="39"/>
      <c r="Q274" s="39"/>
      <c r="R274" s="39"/>
      <c r="S274" s="39"/>
      <c r="T274" s="39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</row>
  </sheetData>
  <sheetProtection sheet="1" autoFilter="0" formatColumns="0" formatRows="0" objects="1" scenarios="1" spinCount="100000" saltValue="VTby7HQ+Z/r1Ff3lZCl+MT7phvXwwehyrwJVQHXLZZm+MVhZhOgic12MP3TJ1DWHxfEFN6GwMgJOiBTvu+kw/w==" hashValue="RyjpoOwigUwZH9tg18nJGb2LGnCPlxauXfrSb3A0L4mpTK9XkY0kPcD7DOVVWazpNiNIulHqi/88HIAC90geZA==" algorithmName="SHA-512" password="CCE7"/>
  <autoFilter ref="C85:K273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1" r:id="rId1" display="https://podminky.urs.cz/item/CS_URS_2021_02/121151103"/>
    <hyperlink ref="F98" r:id="rId2" display="https://podminky.urs.cz/item/CS_URS_2021_02/132251253"/>
    <hyperlink ref="F105" r:id="rId3" display="https://podminky.urs.cz/item/CS_URS_2021_02/162351103"/>
    <hyperlink ref="F111" r:id="rId4" display="https://podminky.urs.cz/item/CS_URS_2021_02/171251201"/>
    <hyperlink ref="F117" r:id="rId5" display="https://podminky.urs.cz/item/CS_URS_2021_02/174111103"/>
    <hyperlink ref="F125" r:id="rId6" display="https://podminky.urs.cz/item/CS_URS_2021_02/175111101"/>
    <hyperlink ref="F132" r:id="rId7" display="https://podminky.urs.cz/item/CS_URS_2021_02/58331200"/>
    <hyperlink ref="F137" r:id="rId8" display="https://podminky.urs.cz/item/CS_URS_2021_02/181951112"/>
    <hyperlink ref="F145" r:id="rId9" display="https://podminky.urs.cz/item/CS_URS_2021_02/451572111"/>
    <hyperlink ref="F153" r:id="rId10" display="https://podminky.urs.cz/item/CS_URS_2021_02/871161141"/>
    <hyperlink ref="F159" r:id="rId11" display="https://podminky.urs.cz/item/CS_URS_2021_02/28613170"/>
    <hyperlink ref="F164" r:id="rId12" display="https://podminky.urs.cz/item/CS_URS_2021_02/871313121"/>
    <hyperlink ref="F182" r:id="rId13" display="https://podminky.urs.cz/item/CS_URS_2021_02/879171111"/>
    <hyperlink ref="F187" r:id="rId14" display="https://podminky.urs.cz/item/CS_URS_2021_02/891211112"/>
    <hyperlink ref="F198" r:id="rId15" display="https://podminky.urs.cz/item/CS_URS_2021_02/892241111"/>
    <hyperlink ref="F203" r:id="rId16" display="https://podminky.urs.cz/item/CS_URS_2021_02/892351111"/>
    <hyperlink ref="F220" r:id="rId17" display="https://podminky.urs.cz/item/CS_URS_2021_02/899721111"/>
    <hyperlink ref="F227" r:id="rId18" display="https://podminky.urs.cz/item/CS_URS_2021_02/899721112"/>
    <hyperlink ref="F233" r:id="rId19" display="https://podminky.urs.cz/item/CS_URS_2021_02/899722113"/>
    <hyperlink ref="F240" r:id="rId20" display="https://podminky.urs.cz/item/CS_URS_2021_02/899914111"/>
    <hyperlink ref="F246" r:id="rId21" display="https://podminky.urs.cz/item/CS_URS_2021_02/14011098"/>
    <hyperlink ref="F254" r:id="rId22" display="https://podminky.urs.cz/item/CS_URS_2021_02/977151119"/>
    <hyperlink ref="F259" r:id="rId23" display="https://podminky.urs.cz/item/CS_URS_2021_02/997013111"/>
    <hyperlink ref="F262" r:id="rId24" display="https://podminky.urs.cz/item/CS_URS_2021_02/997013501"/>
    <hyperlink ref="F265" r:id="rId25" display="https://podminky.urs.cz/item/CS_URS_2021_02/997013509"/>
    <hyperlink ref="F269" r:id="rId26" display="https://podminky.urs.cz/item/CS_URS_2021_02/997013631"/>
    <hyperlink ref="F273" r:id="rId27" display="https://podminky.urs.cz/item/CS_URS_2021_02/9980110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8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s="1" customFormat="1" ht="24.96" customHeight="1">
      <c r="B4" s="21"/>
      <c r="D4" s="131" t="s">
        <v>89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EXPERIMENTÁLNÍ SOBĚSTAČNÝ DŮM SŠE OSTRAVA- etapa III.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90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377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23.8.2021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35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ROUND(J89,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ROUND((SUM(BE89:BE237)),  2)</f>
        <v>0</v>
      </c>
      <c r="G33" s="39"/>
      <c r="H33" s="39"/>
      <c r="I33" s="149">
        <v>0.20999999999999999</v>
      </c>
      <c r="J33" s="148">
        <f>ROUND(((SUM(BE89:BE237))*I33),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44</v>
      </c>
      <c r="F34" s="148">
        <f>ROUND((SUM(BF89:BF237)),  2)</f>
        <v>0</v>
      </c>
      <c r="G34" s="39"/>
      <c r="H34" s="39"/>
      <c r="I34" s="149">
        <v>0.14999999999999999</v>
      </c>
      <c r="J34" s="148">
        <f>ROUND(((SUM(BF89:BF237))*I34),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ROUND((SUM(BG89:BG237)),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ROUND((SUM(BH89:BH237)),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ROUND((SUM(BI89:BI237)),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92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EXPERIMENTÁLNÍ SOBĚSTAČNÝ DŮM SŠE OSTRAVA- etapa III.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90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05 - Dešťová kanalizace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NA JÍZDÁRNĚ 423/30, OSTRAVA, 702 00</v>
      </c>
      <c r="G52" s="41"/>
      <c r="H52" s="41"/>
      <c r="I52" s="33" t="s">
        <v>23</v>
      </c>
      <c r="J52" s="73" t="str">
        <f>IF(J12="","",J12)</f>
        <v>23.8.2021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STŘEDNÍ ŠKOLA ELEKTROTECHNICKÁ, OSTRAVA</v>
      </c>
      <c r="G54" s="41"/>
      <c r="H54" s="41"/>
      <c r="I54" s="33" t="s">
        <v>31</v>
      </c>
      <c r="J54" s="37" t="str">
        <f>E21</f>
        <v>Ing. arch. Ing. Daniel Vaněk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Ateliér EMMET s.r.o.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93</v>
      </c>
      <c r="D57" s="163"/>
      <c r="E57" s="163"/>
      <c r="F57" s="163"/>
      <c r="G57" s="163"/>
      <c r="H57" s="163"/>
      <c r="I57" s="163"/>
      <c r="J57" s="164" t="s">
        <v>94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J89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95</v>
      </c>
    </row>
    <row r="60" s="9" customFormat="1" ht="24.96" customHeight="1">
      <c r="A60" s="9"/>
      <c r="B60" s="166"/>
      <c r="C60" s="167"/>
      <c r="D60" s="168" t="s">
        <v>96</v>
      </c>
      <c r="E60" s="169"/>
      <c r="F60" s="169"/>
      <c r="G60" s="169"/>
      <c r="H60" s="169"/>
      <c r="I60" s="169"/>
      <c r="J60" s="170">
        <f>J90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97</v>
      </c>
      <c r="E61" s="175"/>
      <c r="F61" s="175"/>
      <c r="G61" s="175"/>
      <c r="H61" s="175"/>
      <c r="I61" s="175"/>
      <c r="J61" s="176">
        <f>J91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378</v>
      </c>
      <c r="E62" s="175"/>
      <c r="F62" s="175"/>
      <c r="G62" s="175"/>
      <c r="H62" s="175"/>
      <c r="I62" s="175"/>
      <c r="J62" s="176">
        <f>J150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98</v>
      </c>
      <c r="E63" s="175"/>
      <c r="F63" s="175"/>
      <c r="G63" s="175"/>
      <c r="H63" s="175"/>
      <c r="I63" s="175"/>
      <c r="J63" s="176">
        <f>J163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99</v>
      </c>
      <c r="E64" s="175"/>
      <c r="F64" s="175"/>
      <c r="G64" s="175"/>
      <c r="H64" s="175"/>
      <c r="I64" s="175"/>
      <c r="J64" s="176">
        <f>J169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379</v>
      </c>
      <c r="E65" s="175"/>
      <c r="F65" s="175"/>
      <c r="G65" s="175"/>
      <c r="H65" s="175"/>
      <c r="I65" s="175"/>
      <c r="J65" s="176">
        <f>J204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380</v>
      </c>
      <c r="E66" s="175"/>
      <c r="F66" s="175"/>
      <c r="G66" s="175"/>
      <c r="H66" s="175"/>
      <c r="I66" s="175"/>
      <c r="J66" s="176">
        <f>J211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102</v>
      </c>
      <c r="E67" s="175"/>
      <c r="F67" s="175"/>
      <c r="G67" s="175"/>
      <c r="H67" s="175"/>
      <c r="I67" s="175"/>
      <c r="J67" s="176">
        <f>J223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66"/>
      <c r="C68" s="167"/>
      <c r="D68" s="168" t="s">
        <v>381</v>
      </c>
      <c r="E68" s="169"/>
      <c r="F68" s="169"/>
      <c r="G68" s="169"/>
      <c r="H68" s="169"/>
      <c r="I68" s="169"/>
      <c r="J68" s="170">
        <f>J227</f>
        <v>0</v>
      </c>
      <c r="K68" s="167"/>
      <c r="L68" s="17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72"/>
      <c r="C69" s="173"/>
      <c r="D69" s="174" t="s">
        <v>382</v>
      </c>
      <c r="E69" s="175"/>
      <c r="F69" s="175"/>
      <c r="G69" s="175"/>
      <c r="H69" s="175"/>
      <c r="I69" s="175"/>
      <c r="J69" s="176">
        <f>J228</f>
        <v>0</v>
      </c>
      <c r="K69" s="173"/>
      <c r="L69" s="17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5" s="2" customFormat="1" ht="6.96" customHeight="1">
      <c r="A75" s="39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4.96" customHeight="1">
      <c r="A76" s="39"/>
      <c r="B76" s="40"/>
      <c r="C76" s="24" t="s">
        <v>103</v>
      </c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16</v>
      </c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161" t="str">
        <f>E7</f>
        <v>EXPERIMENTÁLNÍ SOBĚSTAČNÝ DŮM SŠE OSTRAVA- etapa III.</v>
      </c>
      <c r="F79" s="33"/>
      <c r="G79" s="33"/>
      <c r="H79" s="33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90</v>
      </c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41"/>
      <c r="D81" s="41"/>
      <c r="E81" s="70" t="str">
        <f>E9</f>
        <v>SO 05 - Dešťová kanalizace</v>
      </c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21</v>
      </c>
      <c r="D83" s="41"/>
      <c r="E83" s="41"/>
      <c r="F83" s="28" t="str">
        <f>F12</f>
        <v>NA JÍZDÁRNĚ 423/30, OSTRAVA, 702 00</v>
      </c>
      <c r="G83" s="41"/>
      <c r="H83" s="41"/>
      <c r="I83" s="33" t="s">
        <v>23</v>
      </c>
      <c r="J83" s="73" t="str">
        <f>IF(J12="","",J12)</f>
        <v>23.8.2021</v>
      </c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5.65" customHeight="1">
      <c r="A85" s="39"/>
      <c r="B85" s="40"/>
      <c r="C85" s="33" t="s">
        <v>25</v>
      </c>
      <c r="D85" s="41"/>
      <c r="E85" s="41"/>
      <c r="F85" s="28" t="str">
        <f>E15</f>
        <v>STŘEDNÍ ŠKOLA ELEKTROTECHNICKÁ, OSTRAVA</v>
      </c>
      <c r="G85" s="41"/>
      <c r="H85" s="41"/>
      <c r="I85" s="33" t="s">
        <v>31</v>
      </c>
      <c r="J85" s="37" t="str">
        <f>E21</f>
        <v>Ing. arch. Ing. Daniel Vaněk</v>
      </c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29</v>
      </c>
      <c r="D86" s="41"/>
      <c r="E86" s="41"/>
      <c r="F86" s="28" t="str">
        <f>IF(E18="","",E18)</f>
        <v>Vyplň údaj</v>
      </c>
      <c r="G86" s="41"/>
      <c r="H86" s="41"/>
      <c r="I86" s="33" t="s">
        <v>34</v>
      </c>
      <c r="J86" s="37" t="str">
        <f>E24</f>
        <v>Ateliér EMMET s.r.o.</v>
      </c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0.32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11" customFormat="1" ht="29.28" customHeight="1">
      <c r="A88" s="178"/>
      <c r="B88" s="179"/>
      <c r="C88" s="180" t="s">
        <v>104</v>
      </c>
      <c r="D88" s="181" t="s">
        <v>57</v>
      </c>
      <c r="E88" s="181" t="s">
        <v>53</v>
      </c>
      <c r="F88" s="181" t="s">
        <v>54</v>
      </c>
      <c r="G88" s="181" t="s">
        <v>105</v>
      </c>
      <c r="H88" s="181" t="s">
        <v>106</v>
      </c>
      <c r="I88" s="181" t="s">
        <v>107</v>
      </c>
      <c r="J88" s="181" t="s">
        <v>94</v>
      </c>
      <c r="K88" s="182" t="s">
        <v>108</v>
      </c>
      <c r="L88" s="183"/>
      <c r="M88" s="93" t="s">
        <v>19</v>
      </c>
      <c r="N88" s="94" t="s">
        <v>42</v>
      </c>
      <c r="O88" s="94" t="s">
        <v>109</v>
      </c>
      <c r="P88" s="94" t="s">
        <v>110</v>
      </c>
      <c r="Q88" s="94" t="s">
        <v>111</v>
      </c>
      <c r="R88" s="94" t="s">
        <v>112</v>
      </c>
      <c r="S88" s="94" t="s">
        <v>113</v>
      </c>
      <c r="T88" s="95" t="s">
        <v>114</v>
      </c>
      <c r="U88" s="178"/>
      <c r="V88" s="178"/>
      <c r="W88" s="178"/>
      <c r="X88" s="178"/>
      <c r="Y88" s="178"/>
      <c r="Z88" s="178"/>
      <c r="AA88" s="178"/>
      <c r="AB88" s="178"/>
      <c r="AC88" s="178"/>
      <c r="AD88" s="178"/>
      <c r="AE88" s="178"/>
    </row>
    <row r="89" s="2" customFormat="1" ht="22.8" customHeight="1">
      <c r="A89" s="39"/>
      <c r="B89" s="40"/>
      <c r="C89" s="100" t="s">
        <v>115</v>
      </c>
      <c r="D89" s="41"/>
      <c r="E89" s="41"/>
      <c r="F89" s="41"/>
      <c r="G89" s="41"/>
      <c r="H89" s="41"/>
      <c r="I89" s="41"/>
      <c r="J89" s="184">
        <f>BK89</f>
        <v>0</v>
      </c>
      <c r="K89" s="41"/>
      <c r="L89" s="45"/>
      <c r="M89" s="96"/>
      <c r="N89" s="185"/>
      <c r="O89" s="97"/>
      <c r="P89" s="186">
        <f>P90+P227</f>
        <v>0</v>
      </c>
      <c r="Q89" s="97"/>
      <c r="R89" s="186">
        <f>R90+R227</f>
        <v>60.620730260000002</v>
      </c>
      <c r="S89" s="97"/>
      <c r="T89" s="187">
        <f>T90+T227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71</v>
      </c>
      <c r="AU89" s="18" t="s">
        <v>95</v>
      </c>
      <c r="BK89" s="188">
        <f>BK90+BK227</f>
        <v>0</v>
      </c>
    </row>
    <row r="90" s="12" customFormat="1" ht="25.92" customHeight="1">
      <c r="A90" s="12"/>
      <c r="B90" s="189"/>
      <c r="C90" s="190"/>
      <c r="D90" s="191" t="s">
        <v>71</v>
      </c>
      <c r="E90" s="192" t="s">
        <v>116</v>
      </c>
      <c r="F90" s="192" t="s">
        <v>117</v>
      </c>
      <c r="G90" s="190"/>
      <c r="H90" s="190"/>
      <c r="I90" s="193"/>
      <c r="J90" s="194">
        <f>BK90</f>
        <v>0</v>
      </c>
      <c r="K90" s="190"/>
      <c r="L90" s="195"/>
      <c r="M90" s="196"/>
      <c r="N90" s="197"/>
      <c r="O90" s="197"/>
      <c r="P90" s="198">
        <f>P91+P150+P163+P169+P204+P211+P223</f>
        <v>0</v>
      </c>
      <c r="Q90" s="197"/>
      <c r="R90" s="198">
        <f>R91+R150+R163+R169+R204+R211+R223</f>
        <v>60.614730260000002</v>
      </c>
      <c r="S90" s="197"/>
      <c r="T90" s="199">
        <f>T91+T150+T163+T169+T204+T211+T223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0" t="s">
        <v>80</v>
      </c>
      <c r="AT90" s="201" t="s">
        <v>71</v>
      </c>
      <c r="AU90" s="201" t="s">
        <v>72</v>
      </c>
      <c r="AY90" s="200" t="s">
        <v>118</v>
      </c>
      <c r="BK90" s="202">
        <f>BK91+BK150+BK163+BK169+BK204+BK211+BK223</f>
        <v>0</v>
      </c>
    </row>
    <row r="91" s="12" customFormat="1" ht="22.8" customHeight="1">
      <c r="A91" s="12"/>
      <c r="B91" s="189"/>
      <c r="C91" s="190"/>
      <c r="D91" s="191" t="s">
        <v>71</v>
      </c>
      <c r="E91" s="203" t="s">
        <v>80</v>
      </c>
      <c r="F91" s="203" t="s">
        <v>119</v>
      </c>
      <c r="G91" s="190"/>
      <c r="H91" s="190"/>
      <c r="I91" s="193"/>
      <c r="J91" s="204">
        <f>BK91</f>
        <v>0</v>
      </c>
      <c r="K91" s="190"/>
      <c r="L91" s="195"/>
      <c r="M91" s="196"/>
      <c r="N91" s="197"/>
      <c r="O91" s="197"/>
      <c r="P91" s="198">
        <f>SUM(P92:P149)</f>
        <v>0</v>
      </c>
      <c r="Q91" s="197"/>
      <c r="R91" s="198">
        <f>SUM(R92:R149)</f>
        <v>53.328000000000003</v>
      </c>
      <c r="S91" s="197"/>
      <c r="T91" s="199">
        <f>SUM(T92:T149)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0" t="s">
        <v>80</v>
      </c>
      <c r="AT91" s="201" t="s">
        <v>71</v>
      </c>
      <c r="AU91" s="201" t="s">
        <v>80</v>
      </c>
      <c r="AY91" s="200" t="s">
        <v>118</v>
      </c>
      <c r="BK91" s="202">
        <f>SUM(BK92:BK149)</f>
        <v>0</v>
      </c>
    </row>
    <row r="92" s="2" customFormat="1" ht="24.15" customHeight="1">
      <c r="A92" s="39"/>
      <c r="B92" s="40"/>
      <c r="C92" s="205" t="s">
        <v>80</v>
      </c>
      <c r="D92" s="205" t="s">
        <v>120</v>
      </c>
      <c r="E92" s="206" t="s">
        <v>121</v>
      </c>
      <c r="F92" s="207" t="s">
        <v>122</v>
      </c>
      <c r="G92" s="208" t="s">
        <v>123</v>
      </c>
      <c r="H92" s="209">
        <v>45</v>
      </c>
      <c r="I92" s="210"/>
      <c r="J92" s="211">
        <f>ROUND(I92*H92,2)</f>
        <v>0</v>
      </c>
      <c r="K92" s="207" t="s">
        <v>124</v>
      </c>
      <c r="L92" s="45"/>
      <c r="M92" s="212" t="s">
        <v>19</v>
      </c>
      <c r="N92" s="213" t="s">
        <v>43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125</v>
      </c>
      <c r="AT92" s="216" t="s">
        <v>120</v>
      </c>
      <c r="AU92" s="216" t="s">
        <v>82</v>
      </c>
      <c r="AY92" s="18" t="s">
        <v>118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80</v>
      </c>
      <c r="BK92" s="217">
        <f>ROUND(I92*H92,2)</f>
        <v>0</v>
      </c>
      <c r="BL92" s="18" t="s">
        <v>125</v>
      </c>
      <c r="BM92" s="216" t="s">
        <v>383</v>
      </c>
    </row>
    <row r="93" s="2" customFormat="1">
      <c r="A93" s="39"/>
      <c r="B93" s="40"/>
      <c r="C93" s="41"/>
      <c r="D93" s="218" t="s">
        <v>127</v>
      </c>
      <c r="E93" s="41"/>
      <c r="F93" s="219" t="s">
        <v>128</v>
      </c>
      <c r="G93" s="41"/>
      <c r="H93" s="41"/>
      <c r="I93" s="220"/>
      <c r="J93" s="41"/>
      <c r="K93" s="41"/>
      <c r="L93" s="45"/>
      <c r="M93" s="221"/>
      <c r="N93" s="222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127</v>
      </c>
      <c r="AU93" s="18" t="s">
        <v>82</v>
      </c>
    </row>
    <row r="94" s="2" customFormat="1">
      <c r="A94" s="39"/>
      <c r="B94" s="40"/>
      <c r="C94" s="41"/>
      <c r="D94" s="223" t="s">
        <v>129</v>
      </c>
      <c r="E94" s="41"/>
      <c r="F94" s="224" t="s">
        <v>130</v>
      </c>
      <c r="G94" s="41"/>
      <c r="H94" s="41"/>
      <c r="I94" s="220"/>
      <c r="J94" s="41"/>
      <c r="K94" s="41"/>
      <c r="L94" s="45"/>
      <c r="M94" s="221"/>
      <c r="N94" s="222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129</v>
      </c>
      <c r="AU94" s="18" t="s">
        <v>82</v>
      </c>
    </row>
    <row r="95" s="13" customFormat="1">
      <c r="A95" s="13"/>
      <c r="B95" s="225"/>
      <c r="C95" s="226"/>
      <c r="D95" s="218" t="s">
        <v>131</v>
      </c>
      <c r="E95" s="227" t="s">
        <v>19</v>
      </c>
      <c r="F95" s="228" t="s">
        <v>132</v>
      </c>
      <c r="G95" s="226"/>
      <c r="H95" s="227" t="s">
        <v>19</v>
      </c>
      <c r="I95" s="229"/>
      <c r="J95" s="226"/>
      <c r="K95" s="226"/>
      <c r="L95" s="230"/>
      <c r="M95" s="231"/>
      <c r="N95" s="232"/>
      <c r="O95" s="232"/>
      <c r="P95" s="232"/>
      <c r="Q95" s="232"/>
      <c r="R95" s="232"/>
      <c r="S95" s="232"/>
      <c r="T95" s="23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4" t="s">
        <v>131</v>
      </c>
      <c r="AU95" s="234" t="s">
        <v>82</v>
      </c>
      <c r="AV95" s="13" t="s">
        <v>80</v>
      </c>
      <c r="AW95" s="13" t="s">
        <v>33</v>
      </c>
      <c r="AX95" s="13" t="s">
        <v>72</v>
      </c>
      <c r="AY95" s="234" t="s">
        <v>118</v>
      </c>
    </row>
    <row r="96" s="14" customFormat="1">
      <c r="A96" s="14"/>
      <c r="B96" s="235"/>
      <c r="C96" s="236"/>
      <c r="D96" s="218" t="s">
        <v>131</v>
      </c>
      <c r="E96" s="237" t="s">
        <v>19</v>
      </c>
      <c r="F96" s="238" t="s">
        <v>384</v>
      </c>
      <c r="G96" s="236"/>
      <c r="H96" s="239">
        <v>45</v>
      </c>
      <c r="I96" s="240"/>
      <c r="J96" s="236"/>
      <c r="K96" s="236"/>
      <c r="L96" s="241"/>
      <c r="M96" s="242"/>
      <c r="N96" s="243"/>
      <c r="O96" s="243"/>
      <c r="P96" s="243"/>
      <c r="Q96" s="243"/>
      <c r="R96" s="243"/>
      <c r="S96" s="243"/>
      <c r="T96" s="24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5" t="s">
        <v>131</v>
      </c>
      <c r="AU96" s="245" t="s">
        <v>82</v>
      </c>
      <c r="AV96" s="14" t="s">
        <v>82</v>
      </c>
      <c r="AW96" s="14" t="s">
        <v>33</v>
      </c>
      <c r="AX96" s="14" t="s">
        <v>80</v>
      </c>
      <c r="AY96" s="245" t="s">
        <v>118</v>
      </c>
    </row>
    <row r="97" s="2" customFormat="1" ht="24.15" customHeight="1">
      <c r="A97" s="39"/>
      <c r="B97" s="40"/>
      <c r="C97" s="205" t="s">
        <v>82</v>
      </c>
      <c r="D97" s="205" t="s">
        <v>120</v>
      </c>
      <c r="E97" s="206" t="s">
        <v>385</v>
      </c>
      <c r="F97" s="207" t="s">
        <v>386</v>
      </c>
      <c r="G97" s="208" t="s">
        <v>138</v>
      </c>
      <c r="H97" s="209">
        <v>27.719999999999999</v>
      </c>
      <c r="I97" s="210"/>
      <c r="J97" s="211">
        <f>ROUND(I97*H97,2)</f>
        <v>0</v>
      </c>
      <c r="K97" s="207" t="s">
        <v>124</v>
      </c>
      <c r="L97" s="45"/>
      <c r="M97" s="212" t="s">
        <v>19</v>
      </c>
      <c r="N97" s="213" t="s">
        <v>43</v>
      </c>
      <c r="O97" s="85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125</v>
      </c>
      <c r="AT97" s="216" t="s">
        <v>120</v>
      </c>
      <c r="AU97" s="216" t="s">
        <v>82</v>
      </c>
      <c r="AY97" s="18" t="s">
        <v>118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80</v>
      </c>
      <c r="BK97" s="217">
        <f>ROUND(I97*H97,2)</f>
        <v>0</v>
      </c>
      <c r="BL97" s="18" t="s">
        <v>125</v>
      </c>
      <c r="BM97" s="216" t="s">
        <v>387</v>
      </c>
    </row>
    <row r="98" s="2" customFormat="1">
      <c r="A98" s="39"/>
      <c r="B98" s="40"/>
      <c r="C98" s="41"/>
      <c r="D98" s="218" t="s">
        <v>127</v>
      </c>
      <c r="E98" s="41"/>
      <c r="F98" s="219" t="s">
        <v>388</v>
      </c>
      <c r="G98" s="41"/>
      <c r="H98" s="41"/>
      <c r="I98" s="220"/>
      <c r="J98" s="41"/>
      <c r="K98" s="41"/>
      <c r="L98" s="45"/>
      <c r="M98" s="221"/>
      <c r="N98" s="22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127</v>
      </c>
      <c r="AU98" s="18" t="s">
        <v>82</v>
      </c>
    </row>
    <row r="99" s="2" customFormat="1">
      <c r="A99" s="39"/>
      <c r="B99" s="40"/>
      <c r="C99" s="41"/>
      <c r="D99" s="223" t="s">
        <v>129</v>
      </c>
      <c r="E99" s="41"/>
      <c r="F99" s="224" t="s">
        <v>389</v>
      </c>
      <c r="G99" s="41"/>
      <c r="H99" s="41"/>
      <c r="I99" s="220"/>
      <c r="J99" s="41"/>
      <c r="K99" s="41"/>
      <c r="L99" s="45"/>
      <c r="M99" s="221"/>
      <c r="N99" s="222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129</v>
      </c>
      <c r="AU99" s="18" t="s">
        <v>82</v>
      </c>
    </row>
    <row r="100" s="13" customFormat="1">
      <c r="A100" s="13"/>
      <c r="B100" s="225"/>
      <c r="C100" s="226"/>
      <c r="D100" s="218" t="s">
        <v>131</v>
      </c>
      <c r="E100" s="227" t="s">
        <v>19</v>
      </c>
      <c r="F100" s="228" t="s">
        <v>132</v>
      </c>
      <c r="G100" s="226"/>
      <c r="H100" s="227" t="s">
        <v>19</v>
      </c>
      <c r="I100" s="229"/>
      <c r="J100" s="226"/>
      <c r="K100" s="226"/>
      <c r="L100" s="230"/>
      <c r="M100" s="231"/>
      <c r="N100" s="232"/>
      <c r="O100" s="232"/>
      <c r="P100" s="232"/>
      <c r="Q100" s="232"/>
      <c r="R100" s="232"/>
      <c r="S100" s="232"/>
      <c r="T100" s="23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4" t="s">
        <v>131</v>
      </c>
      <c r="AU100" s="234" t="s">
        <v>82</v>
      </c>
      <c r="AV100" s="13" t="s">
        <v>80</v>
      </c>
      <c r="AW100" s="13" t="s">
        <v>33</v>
      </c>
      <c r="AX100" s="13" t="s">
        <v>72</v>
      </c>
      <c r="AY100" s="234" t="s">
        <v>118</v>
      </c>
    </row>
    <row r="101" s="14" customFormat="1">
      <c r="A101" s="14"/>
      <c r="B101" s="235"/>
      <c r="C101" s="236"/>
      <c r="D101" s="218" t="s">
        <v>131</v>
      </c>
      <c r="E101" s="237" t="s">
        <v>19</v>
      </c>
      <c r="F101" s="238" t="s">
        <v>390</v>
      </c>
      <c r="G101" s="236"/>
      <c r="H101" s="239">
        <v>27.719999999999999</v>
      </c>
      <c r="I101" s="240"/>
      <c r="J101" s="236"/>
      <c r="K101" s="236"/>
      <c r="L101" s="241"/>
      <c r="M101" s="242"/>
      <c r="N101" s="243"/>
      <c r="O101" s="243"/>
      <c r="P101" s="243"/>
      <c r="Q101" s="243"/>
      <c r="R101" s="243"/>
      <c r="S101" s="243"/>
      <c r="T101" s="24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5" t="s">
        <v>131</v>
      </c>
      <c r="AU101" s="245" t="s">
        <v>82</v>
      </c>
      <c r="AV101" s="14" t="s">
        <v>82</v>
      </c>
      <c r="AW101" s="14" t="s">
        <v>33</v>
      </c>
      <c r="AX101" s="14" t="s">
        <v>80</v>
      </c>
      <c r="AY101" s="245" t="s">
        <v>118</v>
      </c>
    </row>
    <row r="102" s="2" customFormat="1" ht="33" customHeight="1">
      <c r="A102" s="39"/>
      <c r="B102" s="40"/>
      <c r="C102" s="205" t="s">
        <v>144</v>
      </c>
      <c r="D102" s="205" t="s">
        <v>120</v>
      </c>
      <c r="E102" s="206" t="s">
        <v>391</v>
      </c>
      <c r="F102" s="207" t="s">
        <v>392</v>
      </c>
      <c r="G102" s="208" t="s">
        <v>138</v>
      </c>
      <c r="H102" s="209">
        <v>43.359999999999999</v>
      </c>
      <c r="I102" s="210"/>
      <c r="J102" s="211">
        <f>ROUND(I102*H102,2)</f>
        <v>0</v>
      </c>
      <c r="K102" s="207" t="s">
        <v>124</v>
      </c>
      <c r="L102" s="45"/>
      <c r="M102" s="212" t="s">
        <v>19</v>
      </c>
      <c r="N102" s="213" t="s">
        <v>43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125</v>
      </c>
      <c r="AT102" s="216" t="s">
        <v>120</v>
      </c>
      <c r="AU102" s="216" t="s">
        <v>82</v>
      </c>
      <c r="AY102" s="18" t="s">
        <v>118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80</v>
      </c>
      <c r="BK102" s="217">
        <f>ROUND(I102*H102,2)</f>
        <v>0</v>
      </c>
      <c r="BL102" s="18" t="s">
        <v>125</v>
      </c>
      <c r="BM102" s="216" t="s">
        <v>393</v>
      </c>
    </row>
    <row r="103" s="2" customFormat="1">
      <c r="A103" s="39"/>
      <c r="B103" s="40"/>
      <c r="C103" s="41"/>
      <c r="D103" s="218" t="s">
        <v>127</v>
      </c>
      <c r="E103" s="41"/>
      <c r="F103" s="219" t="s">
        <v>394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127</v>
      </c>
      <c r="AU103" s="18" t="s">
        <v>82</v>
      </c>
    </row>
    <row r="104" s="2" customFormat="1">
      <c r="A104" s="39"/>
      <c r="B104" s="40"/>
      <c r="C104" s="41"/>
      <c r="D104" s="223" t="s">
        <v>129</v>
      </c>
      <c r="E104" s="41"/>
      <c r="F104" s="224" t="s">
        <v>395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129</v>
      </c>
      <c r="AU104" s="18" t="s">
        <v>82</v>
      </c>
    </row>
    <row r="105" s="13" customFormat="1">
      <c r="A105" s="13"/>
      <c r="B105" s="225"/>
      <c r="C105" s="226"/>
      <c r="D105" s="218" t="s">
        <v>131</v>
      </c>
      <c r="E105" s="227" t="s">
        <v>19</v>
      </c>
      <c r="F105" s="228" t="s">
        <v>132</v>
      </c>
      <c r="G105" s="226"/>
      <c r="H105" s="227" t="s">
        <v>19</v>
      </c>
      <c r="I105" s="229"/>
      <c r="J105" s="226"/>
      <c r="K105" s="226"/>
      <c r="L105" s="230"/>
      <c r="M105" s="231"/>
      <c r="N105" s="232"/>
      <c r="O105" s="232"/>
      <c r="P105" s="232"/>
      <c r="Q105" s="232"/>
      <c r="R105" s="232"/>
      <c r="S105" s="232"/>
      <c r="T105" s="23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4" t="s">
        <v>131</v>
      </c>
      <c r="AU105" s="234" t="s">
        <v>82</v>
      </c>
      <c r="AV105" s="13" t="s">
        <v>80</v>
      </c>
      <c r="AW105" s="13" t="s">
        <v>33</v>
      </c>
      <c r="AX105" s="13" t="s">
        <v>72</v>
      </c>
      <c r="AY105" s="234" t="s">
        <v>118</v>
      </c>
    </row>
    <row r="106" s="14" customFormat="1">
      <c r="A106" s="14"/>
      <c r="B106" s="235"/>
      <c r="C106" s="236"/>
      <c r="D106" s="218" t="s">
        <v>131</v>
      </c>
      <c r="E106" s="237" t="s">
        <v>19</v>
      </c>
      <c r="F106" s="238" t="s">
        <v>396</v>
      </c>
      <c r="G106" s="236"/>
      <c r="H106" s="239">
        <v>43.359999999999999</v>
      </c>
      <c r="I106" s="240"/>
      <c r="J106" s="236"/>
      <c r="K106" s="236"/>
      <c r="L106" s="241"/>
      <c r="M106" s="242"/>
      <c r="N106" s="243"/>
      <c r="O106" s="243"/>
      <c r="P106" s="243"/>
      <c r="Q106" s="243"/>
      <c r="R106" s="243"/>
      <c r="S106" s="243"/>
      <c r="T106" s="24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5" t="s">
        <v>131</v>
      </c>
      <c r="AU106" s="245" t="s">
        <v>82</v>
      </c>
      <c r="AV106" s="14" t="s">
        <v>82</v>
      </c>
      <c r="AW106" s="14" t="s">
        <v>33</v>
      </c>
      <c r="AX106" s="14" t="s">
        <v>80</v>
      </c>
      <c r="AY106" s="245" t="s">
        <v>118</v>
      </c>
    </row>
    <row r="107" s="2" customFormat="1" ht="37.8" customHeight="1">
      <c r="A107" s="39"/>
      <c r="B107" s="40"/>
      <c r="C107" s="205" t="s">
        <v>125</v>
      </c>
      <c r="D107" s="205" t="s">
        <v>120</v>
      </c>
      <c r="E107" s="206" t="s">
        <v>145</v>
      </c>
      <c r="F107" s="207" t="s">
        <v>146</v>
      </c>
      <c r="G107" s="208" t="s">
        <v>138</v>
      </c>
      <c r="H107" s="209">
        <v>42.896000000000001</v>
      </c>
      <c r="I107" s="210"/>
      <c r="J107" s="211">
        <f>ROUND(I107*H107,2)</f>
        <v>0</v>
      </c>
      <c r="K107" s="207" t="s">
        <v>124</v>
      </c>
      <c r="L107" s="45"/>
      <c r="M107" s="212" t="s">
        <v>19</v>
      </c>
      <c r="N107" s="213" t="s">
        <v>43</v>
      </c>
      <c r="O107" s="85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125</v>
      </c>
      <c r="AT107" s="216" t="s">
        <v>120</v>
      </c>
      <c r="AU107" s="216" t="s">
        <v>82</v>
      </c>
      <c r="AY107" s="18" t="s">
        <v>118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80</v>
      </c>
      <c r="BK107" s="217">
        <f>ROUND(I107*H107,2)</f>
        <v>0</v>
      </c>
      <c r="BL107" s="18" t="s">
        <v>125</v>
      </c>
      <c r="BM107" s="216" t="s">
        <v>397</v>
      </c>
    </row>
    <row r="108" s="2" customFormat="1">
      <c r="A108" s="39"/>
      <c r="B108" s="40"/>
      <c r="C108" s="41"/>
      <c r="D108" s="218" t="s">
        <v>127</v>
      </c>
      <c r="E108" s="41"/>
      <c r="F108" s="219" t="s">
        <v>148</v>
      </c>
      <c r="G108" s="41"/>
      <c r="H108" s="41"/>
      <c r="I108" s="220"/>
      <c r="J108" s="41"/>
      <c r="K108" s="41"/>
      <c r="L108" s="45"/>
      <c r="M108" s="221"/>
      <c r="N108" s="222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127</v>
      </c>
      <c r="AU108" s="18" t="s">
        <v>82</v>
      </c>
    </row>
    <row r="109" s="2" customFormat="1">
      <c r="A109" s="39"/>
      <c r="B109" s="40"/>
      <c r="C109" s="41"/>
      <c r="D109" s="223" t="s">
        <v>129</v>
      </c>
      <c r="E109" s="41"/>
      <c r="F109" s="224" t="s">
        <v>149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129</v>
      </c>
      <c r="AU109" s="18" t="s">
        <v>82</v>
      </c>
    </row>
    <row r="110" s="13" customFormat="1">
      <c r="A110" s="13"/>
      <c r="B110" s="225"/>
      <c r="C110" s="226"/>
      <c r="D110" s="218" t="s">
        <v>131</v>
      </c>
      <c r="E110" s="227" t="s">
        <v>19</v>
      </c>
      <c r="F110" s="228" t="s">
        <v>398</v>
      </c>
      <c r="G110" s="226"/>
      <c r="H110" s="227" t="s">
        <v>19</v>
      </c>
      <c r="I110" s="229"/>
      <c r="J110" s="226"/>
      <c r="K110" s="226"/>
      <c r="L110" s="230"/>
      <c r="M110" s="231"/>
      <c r="N110" s="232"/>
      <c r="O110" s="232"/>
      <c r="P110" s="232"/>
      <c r="Q110" s="232"/>
      <c r="R110" s="232"/>
      <c r="S110" s="232"/>
      <c r="T110" s="23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4" t="s">
        <v>131</v>
      </c>
      <c r="AU110" s="234" t="s">
        <v>82</v>
      </c>
      <c r="AV110" s="13" t="s">
        <v>80</v>
      </c>
      <c r="AW110" s="13" t="s">
        <v>33</v>
      </c>
      <c r="AX110" s="13" t="s">
        <v>72</v>
      </c>
      <c r="AY110" s="234" t="s">
        <v>118</v>
      </c>
    </row>
    <row r="111" s="13" customFormat="1">
      <c r="A111" s="13"/>
      <c r="B111" s="225"/>
      <c r="C111" s="226"/>
      <c r="D111" s="218" t="s">
        <v>131</v>
      </c>
      <c r="E111" s="227" t="s">
        <v>19</v>
      </c>
      <c r="F111" s="228" t="s">
        <v>151</v>
      </c>
      <c r="G111" s="226"/>
      <c r="H111" s="227" t="s">
        <v>19</v>
      </c>
      <c r="I111" s="229"/>
      <c r="J111" s="226"/>
      <c r="K111" s="226"/>
      <c r="L111" s="230"/>
      <c r="M111" s="231"/>
      <c r="N111" s="232"/>
      <c r="O111" s="232"/>
      <c r="P111" s="232"/>
      <c r="Q111" s="232"/>
      <c r="R111" s="232"/>
      <c r="S111" s="232"/>
      <c r="T111" s="23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4" t="s">
        <v>131</v>
      </c>
      <c r="AU111" s="234" t="s">
        <v>82</v>
      </c>
      <c r="AV111" s="13" t="s">
        <v>80</v>
      </c>
      <c r="AW111" s="13" t="s">
        <v>33</v>
      </c>
      <c r="AX111" s="13" t="s">
        <v>72</v>
      </c>
      <c r="AY111" s="234" t="s">
        <v>118</v>
      </c>
    </row>
    <row r="112" s="14" customFormat="1">
      <c r="A112" s="14"/>
      <c r="B112" s="235"/>
      <c r="C112" s="236"/>
      <c r="D112" s="218" t="s">
        <v>131</v>
      </c>
      <c r="E112" s="237" t="s">
        <v>19</v>
      </c>
      <c r="F112" s="238" t="s">
        <v>399</v>
      </c>
      <c r="G112" s="236"/>
      <c r="H112" s="239">
        <v>42.896000000000001</v>
      </c>
      <c r="I112" s="240"/>
      <c r="J112" s="236"/>
      <c r="K112" s="236"/>
      <c r="L112" s="241"/>
      <c r="M112" s="242"/>
      <c r="N112" s="243"/>
      <c r="O112" s="243"/>
      <c r="P112" s="243"/>
      <c r="Q112" s="243"/>
      <c r="R112" s="243"/>
      <c r="S112" s="243"/>
      <c r="T112" s="24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5" t="s">
        <v>131</v>
      </c>
      <c r="AU112" s="245" t="s">
        <v>82</v>
      </c>
      <c r="AV112" s="14" t="s">
        <v>82</v>
      </c>
      <c r="AW112" s="14" t="s">
        <v>33</v>
      </c>
      <c r="AX112" s="14" t="s">
        <v>80</v>
      </c>
      <c r="AY112" s="245" t="s">
        <v>118</v>
      </c>
    </row>
    <row r="113" s="2" customFormat="1" ht="16.5" customHeight="1">
      <c r="A113" s="39"/>
      <c r="B113" s="40"/>
      <c r="C113" s="205" t="s">
        <v>160</v>
      </c>
      <c r="D113" s="205" t="s">
        <v>120</v>
      </c>
      <c r="E113" s="206" t="s">
        <v>153</v>
      </c>
      <c r="F113" s="207" t="s">
        <v>154</v>
      </c>
      <c r="G113" s="208" t="s">
        <v>138</v>
      </c>
      <c r="H113" s="209">
        <v>42.896000000000001</v>
      </c>
      <c r="I113" s="210"/>
      <c r="J113" s="211">
        <f>ROUND(I113*H113,2)</f>
        <v>0</v>
      </c>
      <c r="K113" s="207" t="s">
        <v>124</v>
      </c>
      <c r="L113" s="45"/>
      <c r="M113" s="212" t="s">
        <v>19</v>
      </c>
      <c r="N113" s="213" t="s">
        <v>43</v>
      </c>
      <c r="O113" s="85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125</v>
      </c>
      <c r="AT113" s="216" t="s">
        <v>120</v>
      </c>
      <c r="AU113" s="216" t="s">
        <v>82</v>
      </c>
      <c r="AY113" s="18" t="s">
        <v>118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80</v>
      </c>
      <c r="BK113" s="217">
        <f>ROUND(I113*H113,2)</f>
        <v>0</v>
      </c>
      <c r="BL113" s="18" t="s">
        <v>125</v>
      </c>
      <c r="BM113" s="216" t="s">
        <v>400</v>
      </c>
    </row>
    <row r="114" s="2" customFormat="1">
      <c r="A114" s="39"/>
      <c r="B114" s="40"/>
      <c r="C114" s="41"/>
      <c r="D114" s="218" t="s">
        <v>127</v>
      </c>
      <c r="E114" s="41"/>
      <c r="F114" s="219" t="s">
        <v>156</v>
      </c>
      <c r="G114" s="41"/>
      <c r="H114" s="41"/>
      <c r="I114" s="220"/>
      <c r="J114" s="41"/>
      <c r="K114" s="41"/>
      <c r="L114" s="45"/>
      <c r="M114" s="221"/>
      <c r="N114" s="222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127</v>
      </c>
      <c r="AU114" s="18" t="s">
        <v>82</v>
      </c>
    </row>
    <row r="115" s="2" customFormat="1">
      <c r="A115" s="39"/>
      <c r="B115" s="40"/>
      <c r="C115" s="41"/>
      <c r="D115" s="223" t="s">
        <v>129</v>
      </c>
      <c r="E115" s="41"/>
      <c r="F115" s="224" t="s">
        <v>157</v>
      </c>
      <c r="G115" s="41"/>
      <c r="H115" s="41"/>
      <c r="I115" s="220"/>
      <c r="J115" s="41"/>
      <c r="K115" s="41"/>
      <c r="L115" s="45"/>
      <c r="M115" s="221"/>
      <c r="N115" s="222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129</v>
      </c>
      <c r="AU115" s="18" t="s">
        <v>82</v>
      </c>
    </row>
    <row r="116" s="13" customFormat="1">
      <c r="A116" s="13"/>
      <c r="B116" s="225"/>
      <c r="C116" s="226"/>
      <c r="D116" s="218" t="s">
        <v>131</v>
      </c>
      <c r="E116" s="227" t="s">
        <v>19</v>
      </c>
      <c r="F116" s="228" t="s">
        <v>158</v>
      </c>
      <c r="G116" s="226"/>
      <c r="H116" s="227" t="s">
        <v>19</v>
      </c>
      <c r="I116" s="229"/>
      <c r="J116" s="226"/>
      <c r="K116" s="226"/>
      <c r="L116" s="230"/>
      <c r="M116" s="231"/>
      <c r="N116" s="232"/>
      <c r="O116" s="232"/>
      <c r="P116" s="232"/>
      <c r="Q116" s="232"/>
      <c r="R116" s="232"/>
      <c r="S116" s="232"/>
      <c r="T116" s="23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4" t="s">
        <v>131</v>
      </c>
      <c r="AU116" s="234" t="s">
        <v>82</v>
      </c>
      <c r="AV116" s="13" t="s">
        <v>80</v>
      </c>
      <c r="AW116" s="13" t="s">
        <v>33</v>
      </c>
      <c r="AX116" s="13" t="s">
        <v>72</v>
      </c>
      <c r="AY116" s="234" t="s">
        <v>118</v>
      </c>
    </row>
    <row r="117" s="13" customFormat="1">
      <c r="A117" s="13"/>
      <c r="B117" s="225"/>
      <c r="C117" s="226"/>
      <c r="D117" s="218" t="s">
        <v>131</v>
      </c>
      <c r="E117" s="227" t="s">
        <v>19</v>
      </c>
      <c r="F117" s="228" t="s">
        <v>151</v>
      </c>
      <c r="G117" s="226"/>
      <c r="H117" s="227" t="s">
        <v>19</v>
      </c>
      <c r="I117" s="229"/>
      <c r="J117" s="226"/>
      <c r="K117" s="226"/>
      <c r="L117" s="230"/>
      <c r="M117" s="231"/>
      <c r="N117" s="232"/>
      <c r="O117" s="232"/>
      <c r="P117" s="232"/>
      <c r="Q117" s="232"/>
      <c r="R117" s="232"/>
      <c r="S117" s="232"/>
      <c r="T117" s="23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4" t="s">
        <v>131</v>
      </c>
      <c r="AU117" s="234" t="s">
        <v>82</v>
      </c>
      <c r="AV117" s="13" t="s">
        <v>80</v>
      </c>
      <c r="AW117" s="13" t="s">
        <v>33</v>
      </c>
      <c r="AX117" s="13" t="s">
        <v>72</v>
      </c>
      <c r="AY117" s="234" t="s">
        <v>118</v>
      </c>
    </row>
    <row r="118" s="14" customFormat="1">
      <c r="A118" s="14"/>
      <c r="B118" s="235"/>
      <c r="C118" s="236"/>
      <c r="D118" s="218" t="s">
        <v>131</v>
      </c>
      <c r="E118" s="237" t="s">
        <v>19</v>
      </c>
      <c r="F118" s="238" t="s">
        <v>399</v>
      </c>
      <c r="G118" s="236"/>
      <c r="H118" s="239">
        <v>42.896000000000001</v>
      </c>
      <c r="I118" s="240"/>
      <c r="J118" s="236"/>
      <c r="K118" s="236"/>
      <c r="L118" s="241"/>
      <c r="M118" s="242"/>
      <c r="N118" s="243"/>
      <c r="O118" s="243"/>
      <c r="P118" s="243"/>
      <c r="Q118" s="243"/>
      <c r="R118" s="243"/>
      <c r="S118" s="243"/>
      <c r="T118" s="244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5" t="s">
        <v>131</v>
      </c>
      <c r="AU118" s="245" t="s">
        <v>82</v>
      </c>
      <c r="AV118" s="14" t="s">
        <v>82</v>
      </c>
      <c r="AW118" s="14" t="s">
        <v>33</v>
      </c>
      <c r="AX118" s="14" t="s">
        <v>80</v>
      </c>
      <c r="AY118" s="245" t="s">
        <v>118</v>
      </c>
    </row>
    <row r="119" s="2" customFormat="1" ht="24.15" customHeight="1">
      <c r="A119" s="39"/>
      <c r="B119" s="40"/>
      <c r="C119" s="205" t="s">
        <v>169</v>
      </c>
      <c r="D119" s="205" t="s">
        <v>120</v>
      </c>
      <c r="E119" s="206" t="s">
        <v>161</v>
      </c>
      <c r="F119" s="207" t="s">
        <v>162</v>
      </c>
      <c r="G119" s="208" t="s">
        <v>138</v>
      </c>
      <c r="H119" s="209">
        <v>48.344000000000001</v>
      </c>
      <c r="I119" s="210"/>
      <c r="J119" s="211">
        <f>ROUND(I119*H119,2)</f>
        <v>0</v>
      </c>
      <c r="K119" s="207" t="s">
        <v>124</v>
      </c>
      <c r="L119" s="45"/>
      <c r="M119" s="212" t="s">
        <v>19</v>
      </c>
      <c r="N119" s="213" t="s">
        <v>43</v>
      </c>
      <c r="O119" s="85"/>
      <c r="P119" s="214">
        <f>O119*H119</f>
        <v>0</v>
      </c>
      <c r="Q119" s="214">
        <v>0</v>
      </c>
      <c r="R119" s="214">
        <f>Q119*H119</f>
        <v>0</v>
      </c>
      <c r="S119" s="214">
        <v>0</v>
      </c>
      <c r="T119" s="215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6" t="s">
        <v>125</v>
      </c>
      <c r="AT119" s="216" t="s">
        <v>120</v>
      </c>
      <c r="AU119" s="216" t="s">
        <v>82</v>
      </c>
      <c r="AY119" s="18" t="s">
        <v>118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80</v>
      </c>
      <c r="BK119" s="217">
        <f>ROUND(I119*H119,2)</f>
        <v>0</v>
      </c>
      <c r="BL119" s="18" t="s">
        <v>125</v>
      </c>
      <c r="BM119" s="216" t="s">
        <v>401</v>
      </c>
    </row>
    <row r="120" s="2" customFormat="1">
      <c r="A120" s="39"/>
      <c r="B120" s="40"/>
      <c r="C120" s="41"/>
      <c r="D120" s="218" t="s">
        <v>127</v>
      </c>
      <c r="E120" s="41"/>
      <c r="F120" s="219" t="s">
        <v>164</v>
      </c>
      <c r="G120" s="41"/>
      <c r="H120" s="41"/>
      <c r="I120" s="220"/>
      <c r="J120" s="41"/>
      <c r="K120" s="41"/>
      <c r="L120" s="45"/>
      <c r="M120" s="221"/>
      <c r="N120" s="222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127</v>
      </c>
      <c r="AU120" s="18" t="s">
        <v>82</v>
      </c>
    </row>
    <row r="121" s="2" customFormat="1">
      <c r="A121" s="39"/>
      <c r="B121" s="40"/>
      <c r="C121" s="41"/>
      <c r="D121" s="223" t="s">
        <v>129</v>
      </c>
      <c r="E121" s="41"/>
      <c r="F121" s="224" t="s">
        <v>165</v>
      </c>
      <c r="G121" s="41"/>
      <c r="H121" s="41"/>
      <c r="I121" s="220"/>
      <c r="J121" s="41"/>
      <c r="K121" s="41"/>
      <c r="L121" s="45"/>
      <c r="M121" s="221"/>
      <c r="N121" s="222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129</v>
      </c>
      <c r="AU121" s="18" t="s">
        <v>82</v>
      </c>
    </row>
    <row r="122" s="13" customFormat="1">
      <c r="A122" s="13"/>
      <c r="B122" s="225"/>
      <c r="C122" s="226"/>
      <c r="D122" s="218" t="s">
        <v>131</v>
      </c>
      <c r="E122" s="227" t="s">
        <v>19</v>
      </c>
      <c r="F122" s="228" t="s">
        <v>132</v>
      </c>
      <c r="G122" s="226"/>
      <c r="H122" s="227" t="s">
        <v>19</v>
      </c>
      <c r="I122" s="229"/>
      <c r="J122" s="226"/>
      <c r="K122" s="226"/>
      <c r="L122" s="230"/>
      <c r="M122" s="231"/>
      <c r="N122" s="232"/>
      <c r="O122" s="232"/>
      <c r="P122" s="232"/>
      <c r="Q122" s="232"/>
      <c r="R122" s="232"/>
      <c r="S122" s="232"/>
      <c r="T122" s="23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4" t="s">
        <v>131</v>
      </c>
      <c r="AU122" s="234" t="s">
        <v>82</v>
      </c>
      <c r="AV122" s="13" t="s">
        <v>80</v>
      </c>
      <c r="AW122" s="13" t="s">
        <v>33</v>
      </c>
      <c r="AX122" s="13" t="s">
        <v>72</v>
      </c>
      <c r="AY122" s="234" t="s">
        <v>118</v>
      </c>
    </row>
    <row r="123" s="14" customFormat="1">
      <c r="A123" s="14"/>
      <c r="B123" s="235"/>
      <c r="C123" s="236"/>
      <c r="D123" s="218" t="s">
        <v>131</v>
      </c>
      <c r="E123" s="237" t="s">
        <v>19</v>
      </c>
      <c r="F123" s="238" t="s">
        <v>402</v>
      </c>
      <c r="G123" s="236"/>
      <c r="H123" s="239">
        <v>28.184000000000001</v>
      </c>
      <c r="I123" s="240"/>
      <c r="J123" s="236"/>
      <c r="K123" s="236"/>
      <c r="L123" s="241"/>
      <c r="M123" s="242"/>
      <c r="N123" s="243"/>
      <c r="O123" s="243"/>
      <c r="P123" s="243"/>
      <c r="Q123" s="243"/>
      <c r="R123" s="243"/>
      <c r="S123" s="243"/>
      <c r="T123" s="244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5" t="s">
        <v>131</v>
      </c>
      <c r="AU123" s="245" t="s">
        <v>82</v>
      </c>
      <c r="AV123" s="14" t="s">
        <v>82</v>
      </c>
      <c r="AW123" s="14" t="s">
        <v>33</v>
      </c>
      <c r="AX123" s="14" t="s">
        <v>72</v>
      </c>
      <c r="AY123" s="245" t="s">
        <v>118</v>
      </c>
    </row>
    <row r="124" s="13" customFormat="1">
      <c r="A124" s="13"/>
      <c r="B124" s="225"/>
      <c r="C124" s="226"/>
      <c r="D124" s="218" t="s">
        <v>131</v>
      </c>
      <c r="E124" s="227" t="s">
        <v>19</v>
      </c>
      <c r="F124" s="228" t="s">
        <v>166</v>
      </c>
      <c r="G124" s="226"/>
      <c r="H124" s="227" t="s">
        <v>19</v>
      </c>
      <c r="I124" s="229"/>
      <c r="J124" s="226"/>
      <c r="K124" s="226"/>
      <c r="L124" s="230"/>
      <c r="M124" s="231"/>
      <c r="N124" s="232"/>
      <c r="O124" s="232"/>
      <c r="P124" s="232"/>
      <c r="Q124" s="232"/>
      <c r="R124" s="232"/>
      <c r="S124" s="232"/>
      <c r="T124" s="23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4" t="s">
        <v>131</v>
      </c>
      <c r="AU124" s="234" t="s">
        <v>82</v>
      </c>
      <c r="AV124" s="13" t="s">
        <v>80</v>
      </c>
      <c r="AW124" s="13" t="s">
        <v>33</v>
      </c>
      <c r="AX124" s="13" t="s">
        <v>72</v>
      </c>
      <c r="AY124" s="234" t="s">
        <v>118</v>
      </c>
    </row>
    <row r="125" s="13" customFormat="1">
      <c r="A125" s="13"/>
      <c r="B125" s="225"/>
      <c r="C125" s="226"/>
      <c r="D125" s="218" t="s">
        <v>131</v>
      </c>
      <c r="E125" s="227" t="s">
        <v>19</v>
      </c>
      <c r="F125" s="228" t="s">
        <v>403</v>
      </c>
      <c r="G125" s="226"/>
      <c r="H125" s="227" t="s">
        <v>19</v>
      </c>
      <c r="I125" s="229"/>
      <c r="J125" s="226"/>
      <c r="K125" s="226"/>
      <c r="L125" s="230"/>
      <c r="M125" s="231"/>
      <c r="N125" s="232"/>
      <c r="O125" s="232"/>
      <c r="P125" s="232"/>
      <c r="Q125" s="232"/>
      <c r="R125" s="232"/>
      <c r="S125" s="232"/>
      <c r="T125" s="23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4" t="s">
        <v>131</v>
      </c>
      <c r="AU125" s="234" t="s">
        <v>82</v>
      </c>
      <c r="AV125" s="13" t="s">
        <v>80</v>
      </c>
      <c r="AW125" s="13" t="s">
        <v>33</v>
      </c>
      <c r="AX125" s="13" t="s">
        <v>72</v>
      </c>
      <c r="AY125" s="234" t="s">
        <v>118</v>
      </c>
    </row>
    <row r="126" s="14" customFormat="1">
      <c r="A126" s="14"/>
      <c r="B126" s="235"/>
      <c r="C126" s="236"/>
      <c r="D126" s="218" t="s">
        <v>131</v>
      </c>
      <c r="E126" s="237" t="s">
        <v>19</v>
      </c>
      <c r="F126" s="238" t="s">
        <v>404</v>
      </c>
      <c r="G126" s="236"/>
      <c r="H126" s="239">
        <v>20.16</v>
      </c>
      <c r="I126" s="240"/>
      <c r="J126" s="236"/>
      <c r="K126" s="236"/>
      <c r="L126" s="241"/>
      <c r="M126" s="242"/>
      <c r="N126" s="243"/>
      <c r="O126" s="243"/>
      <c r="P126" s="243"/>
      <c r="Q126" s="243"/>
      <c r="R126" s="243"/>
      <c r="S126" s="243"/>
      <c r="T126" s="24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5" t="s">
        <v>131</v>
      </c>
      <c r="AU126" s="245" t="s">
        <v>82</v>
      </c>
      <c r="AV126" s="14" t="s">
        <v>82</v>
      </c>
      <c r="AW126" s="14" t="s">
        <v>33</v>
      </c>
      <c r="AX126" s="14" t="s">
        <v>72</v>
      </c>
      <c r="AY126" s="245" t="s">
        <v>118</v>
      </c>
    </row>
    <row r="127" s="15" customFormat="1">
      <c r="A127" s="15"/>
      <c r="B127" s="246"/>
      <c r="C127" s="247"/>
      <c r="D127" s="218" t="s">
        <v>131</v>
      </c>
      <c r="E127" s="248" t="s">
        <v>19</v>
      </c>
      <c r="F127" s="249" t="s">
        <v>135</v>
      </c>
      <c r="G127" s="247"/>
      <c r="H127" s="250">
        <v>48.344000000000001</v>
      </c>
      <c r="I127" s="251"/>
      <c r="J127" s="247"/>
      <c r="K127" s="247"/>
      <c r="L127" s="252"/>
      <c r="M127" s="253"/>
      <c r="N127" s="254"/>
      <c r="O127" s="254"/>
      <c r="P127" s="254"/>
      <c r="Q127" s="254"/>
      <c r="R127" s="254"/>
      <c r="S127" s="254"/>
      <c r="T127" s="25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56" t="s">
        <v>131</v>
      </c>
      <c r="AU127" s="256" t="s">
        <v>82</v>
      </c>
      <c r="AV127" s="15" t="s">
        <v>125</v>
      </c>
      <c r="AW127" s="15" t="s">
        <v>33</v>
      </c>
      <c r="AX127" s="15" t="s">
        <v>80</v>
      </c>
      <c r="AY127" s="256" t="s">
        <v>118</v>
      </c>
    </row>
    <row r="128" s="2" customFormat="1" ht="16.5" customHeight="1">
      <c r="A128" s="39"/>
      <c r="B128" s="40"/>
      <c r="C128" s="257" t="s">
        <v>177</v>
      </c>
      <c r="D128" s="257" t="s">
        <v>178</v>
      </c>
      <c r="E128" s="258" t="s">
        <v>405</v>
      </c>
      <c r="F128" s="259" t="s">
        <v>406</v>
      </c>
      <c r="G128" s="260" t="s">
        <v>181</v>
      </c>
      <c r="H128" s="261">
        <v>40.32</v>
      </c>
      <c r="I128" s="262"/>
      <c r="J128" s="263">
        <f>ROUND(I128*H128,2)</f>
        <v>0</v>
      </c>
      <c r="K128" s="259" t="s">
        <v>124</v>
      </c>
      <c r="L128" s="264"/>
      <c r="M128" s="265" t="s">
        <v>19</v>
      </c>
      <c r="N128" s="266" t="s">
        <v>43</v>
      </c>
      <c r="O128" s="85"/>
      <c r="P128" s="214">
        <f>O128*H128</f>
        <v>0</v>
      </c>
      <c r="Q128" s="214">
        <v>1</v>
      </c>
      <c r="R128" s="214">
        <f>Q128*H128</f>
        <v>40.32</v>
      </c>
      <c r="S128" s="214">
        <v>0</v>
      </c>
      <c r="T128" s="21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6" t="s">
        <v>182</v>
      </c>
      <c r="AT128" s="216" t="s">
        <v>178</v>
      </c>
      <c r="AU128" s="216" t="s">
        <v>82</v>
      </c>
      <c r="AY128" s="18" t="s">
        <v>118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80</v>
      </c>
      <c r="BK128" s="217">
        <f>ROUND(I128*H128,2)</f>
        <v>0</v>
      </c>
      <c r="BL128" s="18" t="s">
        <v>125</v>
      </c>
      <c r="BM128" s="216" t="s">
        <v>407</v>
      </c>
    </row>
    <row r="129" s="2" customFormat="1">
      <c r="A129" s="39"/>
      <c r="B129" s="40"/>
      <c r="C129" s="41"/>
      <c r="D129" s="218" t="s">
        <v>127</v>
      </c>
      <c r="E129" s="41"/>
      <c r="F129" s="219" t="s">
        <v>406</v>
      </c>
      <c r="G129" s="41"/>
      <c r="H129" s="41"/>
      <c r="I129" s="220"/>
      <c r="J129" s="41"/>
      <c r="K129" s="41"/>
      <c r="L129" s="45"/>
      <c r="M129" s="221"/>
      <c r="N129" s="222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127</v>
      </c>
      <c r="AU129" s="18" t="s">
        <v>82</v>
      </c>
    </row>
    <row r="130" s="2" customFormat="1">
      <c r="A130" s="39"/>
      <c r="B130" s="40"/>
      <c r="C130" s="41"/>
      <c r="D130" s="223" t="s">
        <v>129</v>
      </c>
      <c r="E130" s="41"/>
      <c r="F130" s="224" t="s">
        <v>408</v>
      </c>
      <c r="G130" s="41"/>
      <c r="H130" s="41"/>
      <c r="I130" s="220"/>
      <c r="J130" s="41"/>
      <c r="K130" s="41"/>
      <c r="L130" s="45"/>
      <c r="M130" s="221"/>
      <c r="N130" s="222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129</v>
      </c>
      <c r="AU130" s="18" t="s">
        <v>82</v>
      </c>
    </row>
    <row r="131" s="13" customFormat="1">
      <c r="A131" s="13"/>
      <c r="B131" s="225"/>
      <c r="C131" s="226"/>
      <c r="D131" s="218" t="s">
        <v>131</v>
      </c>
      <c r="E131" s="227" t="s">
        <v>19</v>
      </c>
      <c r="F131" s="228" t="s">
        <v>409</v>
      </c>
      <c r="G131" s="226"/>
      <c r="H131" s="227" t="s">
        <v>19</v>
      </c>
      <c r="I131" s="229"/>
      <c r="J131" s="226"/>
      <c r="K131" s="226"/>
      <c r="L131" s="230"/>
      <c r="M131" s="231"/>
      <c r="N131" s="232"/>
      <c r="O131" s="232"/>
      <c r="P131" s="232"/>
      <c r="Q131" s="232"/>
      <c r="R131" s="232"/>
      <c r="S131" s="232"/>
      <c r="T131" s="23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4" t="s">
        <v>131</v>
      </c>
      <c r="AU131" s="234" t="s">
        <v>82</v>
      </c>
      <c r="AV131" s="13" t="s">
        <v>80</v>
      </c>
      <c r="AW131" s="13" t="s">
        <v>33</v>
      </c>
      <c r="AX131" s="13" t="s">
        <v>72</v>
      </c>
      <c r="AY131" s="234" t="s">
        <v>118</v>
      </c>
    </row>
    <row r="132" s="13" customFormat="1">
      <c r="A132" s="13"/>
      <c r="B132" s="225"/>
      <c r="C132" s="226"/>
      <c r="D132" s="218" t="s">
        <v>131</v>
      </c>
      <c r="E132" s="227" t="s">
        <v>19</v>
      </c>
      <c r="F132" s="228" t="s">
        <v>403</v>
      </c>
      <c r="G132" s="226"/>
      <c r="H132" s="227" t="s">
        <v>19</v>
      </c>
      <c r="I132" s="229"/>
      <c r="J132" s="226"/>
      <c r="K132" s="226"/>
      <c r="L132" s="230"/>
      <c r="M132" s="231"/>
      <c r="N132" s="232"/>
      <c r="O132" s="232"/>
      <c r="P132" s="232"/>
      <c r="Q132" s="232"/>
      <c r="R132" s="232"/>
      <c r="S132" s="232"/>
      <c r="T132" s="23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4" t="s">
        <v>131</v>
      </c>
      <c r="AU132" s="234" t="s">
        <v>82</v>
      </c>
      <c r="AV132" s="13" t="s">
        <v>80</v>
      </c>
      <c r="AW132" s="13" t="s">
        <v>33</v>
      </c>
      <c r="AX132" s="13" t="s">
        <v>72</v>
      </c>
      <c r="AY132" s="234" t="s">
        <v>118</v>
      </c>
    </row>
    <row r="133" s="14" customFormat="1">
      <c r="A133" s="14"/>
      <c r="B133" s="235"/>
      <c r="C133" s="236"/>
      <c r="D133" s="218" t="s">
        <v>131</v>
      </c>
      <c r="E133" s="237" t="s">
        <v>19</v>
      </c>
      <c r="F133" s="238" t="s">
        <v>404</v>
      </c>
      <c r="G133" s="236"/>
      <c r="H133" s="239">
        <v>20.16</v>
      </c>
      <c r="I133" s="240"/>
      <c r="J133" s="236"/>
      <c r="K133" s="236"/>
      <c r="L133" s="241"/>
      <c r="M133" s="242"/>
      <c r="N133" s="243"/>
      <c r="O133" s="243"/>
      <c r="P133" s="243"/>
      <c r="Q133" s="243"/>
      <c r="R133" s="243"/>
      <c r="S133" s="243"/>
      <c r="T133" s="24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5" t="s">
        <v>131</v>
      </c>
      <c r="AU133" s="245" t="s">
        <v>82</v>
      </c>
      <c r="AV133" s="14" t="s">
        <v>82</v>
      </c>
      <c r="AW133" s="14" t="s">
        <v>33</v>
      </c>
      <c r="AX133" s="14" t="s">
        <v>80</v>
      </c>
      <c r="AY133" s="245" t="s">
        <v>118</v>
      </c>
    </row>
    <row r="134" s="14" customFormat="1">
      <c r="A134" s="14"/>
      <c r="B134" s="235"/>
      <c r="C134" s="236"/>
      <c r="D134" s="218" t="s">
        <v>131</v>
      </c>
      <c r="E134" s="236"/>
      <c r="F134" s="238" t="s">
        <v>410</v>
      </c>
      <c r="G134" s="236"/>
      <c r="H134" s="239">
        <v>40.32</v>
      </c>
      <c r="I134" s="240"/>
      <c r="J134" s="236"/>
      <c r="K134" s="236"/>
      <c r="L134" s="241"/>
      <c r="M134" s="242"/>
      <c r="N134" s="243"/>
      <c r="O134" s="243"/>
      <c r="P134" s="243"/>
      <c r="Q134" s="243"/>
      <c r="R134" s="243"/>
      <c r="S134" s="243"/>
      <c r="T134" s="24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5" t="s">
        <v>131</v>
      </c>
      <c r="AU134" s="245" t="s">
        <v>82</v>
      </c>
      <c r="AV134" s="14" t="s">
        <v>82</v>
      </c>
      <c r="AW134" s="14" t="s">
        <v>4</v>
      </c>
      <c r="AX134" s="14" t="s">
        <v>80</v>
      </c>
      <c r="AY134" s="245" t="s">
        <v>118</v>
      </c>
    </row>
    <row r="135" s="2" customFormat="1" ht="24.15" customHeight="1">
      <c r="A135" s="39"/>
      <c r="B135" s="40"/>
      <c r="C135" s="205" t="s">
        <v>182</v>
      </c>
      <c r="D135" s="205" t="s">
        <v>120</v>
      </c>
      <c r="E135" s="206" t="s">
        <v>170</v>
      </c>
      <c r="F135" s="207" t="s">
        <v>171</v>
      </c>
      <c r="G135" s="208" t="s">
        <v>138</v>
      </c>
      <c r="H135" s="209">
        <v>6.5039999999999996</v>
      </c>
      <c r="I135" s="210"/>
      <c r="J135" s="211">
        <f>ROUND(I135*H135,2)</f>
        <v>0</v>
      </c>
      <c r="K135" s="207" t="s">
        <v>124</v>
      </c>
      <c r="L135" s="45"/>
      <c r="M135" s="212" t="s">
        <v>19</v>
      </c>
      <c r="N135" s="213" t="s">
        <v>43</v>
      </c>
      <c r="O135" s="85"/>
      <c r="P135" s="214">
        <f>O135*H135</f>
        <v>0</v>
      </c>
      <c r="Q135" s="214">
        <v>0</v>
      </c>
      <c r="R135" s="214">
        <f>Q135*H135</f>
        <v>0</v>
      </c>
      <c r="S135" s="214">
        <v>0</v>
      </c>
      <c r="T135" s="215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6" t="s">
        <v>125</v>
      </c>
      <c r="AT135" s="216" t="s">
        <v>120</v>
      </c>
      <c r="AU135" s="216" t="s">
        <v>82</v>
      </c>
      <c r="AY135" s="18" t="s">
        <v>118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8" t="s">
        <v>80</v>
      </c>
      <c r="BK135" s="217">
        <f>ROUND(I135*H135,2)</f>
        <v>0</v>
      </c>
      <c r="BL135" s="18" t="s">
        <v>125</v>
      </c>
      <c r="BM135" s="216" t="s">
        <v>411</v>
      </c>
    </row>
    <row r="136" s="2" customFormat="1">
      <c r="A136" s="39"/>
      <c r="B136" s="40"/>
      <c r="C136" s="41"/>
      <c r="D136" s="218" t="s">
        <v>127</v>
      </c>
      <c r="E136" s="41"/>
      <c r="F136" s="219" t="s">
        <v>173</v>
      </c>
      <c r="G136" s="41"/>
      <c r="H136" s="41"/>
      <c r="I136" s="220"/>
      <c r="J136" s="41"/>
      <c r="K136" s="41"/>
      <c r="L136" s="45"/>
      <c r="M136" s="221"/>
      <c r="N136" s="222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127</v>
      </c>
      <c r="AU136" s="18" t="s">
        <v>82</v>
      </c>
    </row>
    <row r="137" s="2" customFormat="1">
      <c r="A137" s="39"/>
      <c r="B137" s="40"/>
      <c r="C137" s="41"/>
      <c r="D137" s="223" t="s">
        <v>129</v>
      </c>
      <c r="E137" s="41"/>
      <c r="F137" s="224" t="s">
        <v>174</v>
      </c>
      <c r="G137" s="41"/>
      <c r="H137" s="41"/>
      <c r="I137" s="220"/>
      <c r="J137" s="41"/>
      <c r="K137" s="41"/>
      <c r="L137" s="45"/>
      <c r="M137" s="221"/>
      <c r="N137" s="222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129</v>
      </c>
      <c r="AU137" s="18" t="s">
        <v>82</v>
      </c>
    </row>
    <row r="138" s="13" customFormat="1">
      <c r="A138" s="13"/>
      <c r="B138" s="225"/>
      <c r="C138" s="226"/>
      <c r="D138" s="218" t="s">
        <v>131</v>
      </c>
      <c r="E138" s="227" t="s">
        <v>19</v>
      </c>
      <c r="F138" s="228" t="s">
        <v>132</v>
      </c>
      <c r="G138" s="226"/>
      <c r="H138" s="227" t="s">
        <v>19</v>
      </c>
      <c r="I138" s="229"/>
      <c r="J138" s="226"/>
      <c r="K138" s="226"/>
      <c r="L138" s="230"/>
      <c r="M138" s="231"/>
      <c r="N138" s="232"/>
      <c r="O138" s="232"/>
      <c r="P138" s="232"/>
      <c r="Q138" s="232"/>
      <c r="R138" s="232"/>
      <c r="S138" s="232"/>
      <c r="T138" s="23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4" t="s">
        <v>131</v>
      </c>
      <c r="AU138" s="234" t="s">
        <v>82</v>
      </c>
      <c r="AV138" s="13" t="s">
        <v>80</v>
      </c>
      <c r="AW138" s="13" t="s">
        <v>33</v>
      </c>
      <c r="AX138" s="13" t="s">
        <v>72</v>
      </c>
      <c r="AY138" s="234" t="s">
        <v>118</v>
      </c>
    </row>
    <row r="139" s="14" customFormat="1">
      <c r="A139" s="14"/>
      <c r="B139" s="235"/>
      <c r="C139" s="236"/>
      <c r="D139" s="218" t="s">
        <v>131</v>
      </c>
      <c r="E139" s="237" t="s">
        <v>19</v>
      </c>
      <c r="F139" s="238" t="s">
        <v>412</v>
      </c>
      <c r="G139" s="236"/>
      <c r="H139" s="239">
        <v>6.5039999999999996</v>
      </c>
      <c r="I139" s="240"/>
      <c r="J139" s="236"/>
      <c r="K139" s="236"/>
      <c r="L139" s="241"/>
      <c r="M139" s="242"/>
      <c r="N139" s="243"/>
      <c r="O139" s="243"/>
      <c r="P139" s="243"/>
      <c r="Q139" s="243"/>
      <c r="R139" s="243"/>
      <c r="S139" s="243"/>
      <c r="T139" s="24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5" t="s">
        <v>131</v>
      </c>
      <c r="AU139" s="245" t="s">
        <v>82</v>
      </c>
      <c r="AV139" s="14" t="s">
        <v>82</v>
      </c>
      <c r="AW139" s="14" t="s">
        <v>33</v>
      </c>
      <c r="AX139" s="14" t="s">
        <v>80</v>
      </c>
      <c r="AY139" s="245" t="s">
        <v>118</v>
      </c>
    </row>
    <row r="140" s="2" customFormat="1" ht="16.5" customHeight="1">
      <c r="A140" s="39"/>
      <c r="B140" s="40"/>
      <c r="C140" s="257" t="s">
        <v>193</v>
      </c>
      <c r="D140" s="257" t="s">
        <v>178</v>
      </c>
      <c r="E140" s="258" t="s">
        <v>179</v>
      </c>
      <c r="F140" s="259" t="s">
        <v>180</v>
      </c>
      <c r="G140" s="260" t="s">
        <v>181</v>
      </c>
      <c r="H140" s="261">
        <v>13.007999999999999</v>
      </c>
      <c r="I140" s="262"/>
      <c r="J140" s="263">
        <f>ROUND(I140*H140,2)</f>
        <v>0</v>
      </c>
      <c r="K140" s="259" t="s">
        <v>124</v>
      </c>
      <c r="L140" s="264"/>
      <c r="M140" s="265" t="s">
        <v>19</v>
      </c>
      <c r="N140" s="266" t="s">
        <v>43</v>
      </c>
      <c r="O140" s="85"/>
      <c r="P140" s="214">
        <f>O140*H140</f>
        <v>0</v>
      </c>
      <c r="Q140" s="214">
        <v>1</v>
      </c>
      <c r="R140" s="214">
        <f>Q140*H140</f>
        <v>13.007999999999999</v>
      </c>
      <c r="S140" s="214">
        <v>0</v>
      </c>
      <c r="T140" s="215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6" t="s">
        <v>182</v>
      </c>
      <c r="AT140" s="216" t="s">
        <v>178</v>
      </c>
      <c r="AU140" s="216" t="s">
        <v>82</v>
      </c>
      <c r="AY140" s="18" t="s">
        <v>118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80</v>
      </c>
      <c r="BK140" s="217">
        <f>ROUND(I140*H140,2)</f>
        <v>0</v>
      </c>
      <c r="BL140" s="18" t="s">
        <v>125</v>
      </c>
      <c r="BM140" s="216" t="s">
        <v>413</v>
      </c>
    </row>
    <row r="141" s="2" customFormat="1">
      <c r="A141" s="39"/>
      <c r="B141" s="40"/>
      <c r="C141" s="41"/>
      <c r="D141" s="218" t="s">
        <v>127</v>
      </c>
      <c r="E141" s="41"/>
      <c r="F141" s="219" t="s">
        <v>180</v>
      </c>
      <c r="G141" s="41"/>
      <c r="H141" s="41"/>
      <c r="I141" s="220"/>
      <c r="J141" s="41"/>
      <c r="K141" s="41"/>
      <c r="L141" s="45"/>
      <c r="M141" s="221"/>
      <c r="N141" s="222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127</v>
      </c>
      <c r="AU141" s="18" t="s">
        <v>82</v>
      </c>
    </row>
    <row r="142" s="2" customFormat="1">
      <c r="A142" s="39"/>
      <c r="B142" s="40"/>
      <c r="C142" s="41"/>
      <c r="D142" s="223" t="s">
        <v>129</v>
      </c>
      <c r="E142" s="41"/>
      <c r="F142" s="224" t="s">
        <v>184</v>
      </c>
      <c r="G142" s="41"/>
      <c r="H142" s="41"/>
      <c r="I142" s="220"/>
      <c r="J142" s="41"/>
      <c r="K142" s="41"/>
      <c r="L142" s="45"/>
      <c r="M142" s="221"/>
      <c r="N142" s="222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129</v>
      </c>
      <c r="AU142" s="18" t="s">
        <v>82</v>
      </c>
    </row>
    <row r="143" s="14" customFormat="1">
      <c r="A143" s="14"/>
      <c r="B143" s="235"/>
      <c r="C143" s="236"/>
      <c r="D143" s="218" t="s">
        <v>131</v>
      </c>
      <c r="E143" s="237" t="s">
        <v>19</v>
      </c>
      <c r="F143" s="238" t="s">
        <v>414</v>
      </c>
      <c r="G143" s="236"/>
      <c r="H143" s="239">
        <v>6.5039999999999996</v>
      </c>
      <c r="I143" s="240"/>
      <c r="J143" s="236"/>
      <c r="K143" s="236"/>
      <c r="L143" s="241"/>
      <c r="M143" s="242"/>
      <c r="N143" s="243"/>
      <c r="O143" s="243"/>
      <c r="P143" s="243"/>
      <c r="Q143" s="243"/>
      <c r="R143" s="243"/>
      <c r="S143" s="243"/>
      <c r="T143" s="24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5" t="s">
        <v>131</v>
      </c>
      <c r="AU143" s="245" t="s">
        <v>82</v>
      </c>
      <c r="AV143" s="14" t="s">
        <v>82</v>
      </c>
      <c r="AW143" s="14" t="s">
        <v>33</v>
      </c>
      <c r="AX143" s="14" t="s">
        <v>80</v>
      </c>
      <c r="AY143" s="245" t="s">
        <v>118</v>
      </c>
    </row>
    <row r="144" s="14" customFormat="1">
      <c r="A144" s="14"/>
      <c r="B144" s="235"/>
      <c r="C144" s="236"/>
      <c r="D144" s="218" t="s">
        <v>131</v>
      </c>
      <c r="E144" s="236"/>
      <c r="F144" s="238" t="s">
        <v>415</v>
      </c>
      <c r="G144" s="236"/>
      <c r="H144" s="239">
        <v>13.007999999999999</v>
      </c>
      <c r="I144" s="240"/>
      <c r="J144" s="236"/>
      <c r="K144" s="236"/>
      <c r="L144" s="241"/>
      <c r="M144" s="242"/>
      <c r="N144" s="243"/>
      <c r="O144" s="243"/>
      <c r="P144" s="243"/>
      <c r="Q144" s="243"/>
      <c r="R144" s="243"/>
      <c r="S144" s="243"/>
      <c r="T144" s="24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5" t="s">
        <v>131</v>
      </c>
      <c r="AU144" s="245" t="s">
        <v>82</v>
      </c>
      <c r="AV144" s="14" t="s">
        <v>82</v>
      </c>
      <c r="AW144" s="14" t="s">
        <v>4</v>
      </c>
      <c r="AX144" s="14" t="s">
        <v>80</v>
      </c>
      <c r="AY144" s="245" t="s">
        <v>118</v>
      </c>
    </row>
    <row r="145" s="2" customFormat="1" ht="24.15" customHeight="1">
      <c r="A145" s="39"/>
      <c r="B145" s="40"/>
      <c r="C145" s="205" t="s">
        <v>202</v>
      </c>
      <c r="D145" s="205" t="s">
        <v>120</v>
      </c>
      <c r="E145" s="206" t="s">
        <v>187</v>
      </c>
      <c r="F145" s="207" t="s">
        <v>188</v>
      </c>
      <c r="G145" s="208" t="s">
        <v>123</v>
      </c>
      <c r="H145" s="209">
        <v>45</v>
      </c>
      <c r="I145" s="210"/>
      <c r="J145" s="211">
        <f>ROUND(I145*H145,2)</f>
        <v>0</v>
      </c>
      <c r="K145" s="207" t="s">
        <v>124</v>
      </c>
      <c r="L145" s="45"/>
      <c r="M145" s="212" t="s">
        <v>19</v>
      </c>
      <c r="N145" s="213" t="s">
        <v>43</v>
      </c>
      <c r="O145" s="85"/>
      <c r="P145" s="214">
        <f>O145*H145</f>
        <v>0</v>
      </c>
      <c r="Q145" s="214">
        <v>0</v>
      </c>
      <c r="R145" s="214">
        <f>Q145*H145</f>
        <v>0</v>
      </c>
      <c r="S145" s="214">
        <v>0</v>
      </c>
      <c r="T145" s="215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6" t="s">
        <v>125</v>
      </c>
      <c r="AT145" s="216" t="s">
        <v>120</v>
      </c>
      <c r="AU145" s="216" t="s">
        <v>82</v>
      </c>
      <c r="AY145" s="18" t="s">
        <v>118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8" t="s">
        <v>80</v>
      </c>
      <c r="BK145" s="217">
        <f>ROUND(I145*H145,2)</f>
        <v>0</v>
      </c>
      <c r="BL145" s="18" t="s">
        <v>125</v>
      </c>
      <c r="BM145" s="216" t="s">
        <v>416</v>
      </c>
    </row>
    <row r="146" s="2" customFormat="1">
      <c r="A146" s="39"/>
      <c r="B146" s="40"/>
      <c r="C146" s="41"/>
      <c r="D146" s="218" t="s">
        <v>127</v>
      </c>
      <c r="E146" s="41"/>
      <c r="F146" s="219" t="s">
        <v>190</v>
      </c>
      <c r="G146" s="41"/>
      <c r="H146" s="41"/>
      <c r="I146" s="220"/>
      <c r="J146" s="41"/>
      <c r="K146" s="41"/>
      <c r="L146" s="45"/>
      <c r="M146" s="221"/>
      <c r="N146" s="222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127</v>
      </c>
      <c r="AU146" s="18" t="s">
        <v>82</v>
      </c>
    </row>
    <row r="147" s="2" customFormat="1">
      <c r="A147" s="39"/>
      <c r="B147" s="40"/>
      <c r="C147" s="41"/>
      <c r="D147" s="223" t="s">
        <v>129</v>
      </c>
      <c r="E147" s="41"/>
      <c r="F147" s="224" t="s">
        <v>191</v>
      </c>
      <c r="G147" s="41"/>
      <c r="H147" s="41"/>
      <c r="I147" s="220"/>
      <c r="J147" s="41"/>
      <c r="K147" s="41"/>
      <c r="L147" s="45"/>
      <c r="M147" s="221"/>
      <c r="N147" s="222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129</v>
      </c>
      <c r="AU147" s="18" t="s">
        <v>82</v>
      </c>
    </row>
    <row r="148" s="13" customFormat="1">
      <c r="A148" s="13"/>
      <c r="B148" s="225"/>
      <c r="C148" s="226"/>
      <c r="D148" s="218" t="s">
        <v>131</v>
      </c>
      <c r="E148" s="227" t="s">
        <v>19</v>
      </c>
      <c r="F148" s="228" t="s">
        <v>132</v>
      </c>
      <c r="G148" s="226"/>
      <c r="H148" s="227" t="s">
        <v>19</v>
      </c>
      <c r="I148" s="229"/>
      <c r="J148" s="226"/>
      <c r="K148" s="226"/>
      <c r="L148" s="230"/>
      <c r="M148" s="231"/>
      <c r="N148" s="232"/>
      <c r="O148" s="232"/>
      <c r="P148" s="232"/>
      <c r="Q148" s="232"/>
      <c r="R148" s="232"/>
      <c r="S148" s="232"/>
      <c r="T148" s="23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4" t="s">
        <v>131</v>
      </c>
      <c r="AU148" s="234" t="s">
        <v>82</v>
      </c>
      <c r="AV148" s="13" t="s">
        <v>80</v>
      </c>
      <c r="AW148" s="13" t="s">
        <v>33</v>
      </c>
      <c r="AX148" s="13" t="s">
        <v>72</v>
      </c>
      <c r="AY148" s="234" t="s">
        <v>118</v>
      </c>
    </row>
    <row r="149" s="14" customFormat="1">
      <c r="A149" s="14"/>
      <c r="B149" s="235"/>
      <c r="C149" s="236"/>
      <c r="D149" s="218" t="s">
        <v>131</v>
      </c>
      <c r="E149" s="237" t="s">
        <v>19</v>
      </c>
      <c r="F149" s="238" t="s">
        <v>384</v>
      </c>
      <c r="G149" s="236"/>
      <c r="H149" s="239">
        <v>45</v>
      </c>
      <c r="I149" s="240"/>
      <c r="J149" s="236"/>
      <c r="K149" s="236"/>
      <c r="L149" s="241"/>
      <c r="M149" s="242"/>
      <c r="N149" s="243"/>
      <c r="O149" s="243"/>
      <c r="P149" s="243"/>
      <c r="Q149" s="243"/>
      <c r="R149" s="243"/>
      <c r="S149" s="243"/>
      <c r="T149" s="24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5" t="s">
        <v>131</v>
      </c>
      <c r="AU149" s="245" t="s">
        <v>82</v>
      </c>
      <c r="AV149" s="14" t="s">
        <v>82</v>
      </c>
      <c r="AW149" s="14" t="s">
        <v>33</v>
      </c>
      <c r="AX149" s="14" t="s">
        <v>80</v>
      </c>
      <c r="AY149" s="245" t="s">
        <v>118</v>
      </c>
    </row>
    <row r="150" s="12" customFormat="1" ht="22.8" customHeight="1">
      <c r="A150" s="12"/>
      <c r="B150" s="189"/>
      <c r="C150" s="190"/>
      <c r="D150" s="191" t="s">
        <v>71</v>
      </c>
      <c r="E150" s="203" t="s">
        <v>82</v>
      </c>
      <c r="F150" s="203" t="s">
        <v>417</v>
      </c>
      <c r="G150" s="190"/>
      <c r="H150" s="190"/>
      <c r="I150" s="193"/>
      <c r="J150" s="204">
        <f>BK150</f>
        <v>0</v>
      </c>
      <c r="K150" s="190"/>
      <c r="L150" s="195"/>
      <c r="M150" s="196"/>
      <c r="N150" s="197"/>
      <c r="O150" s="197"/>
      <c r="P150" s="198">
        <f>SUM(P151:P162)</f>
        <v>0</v>
      </c>
      <c r="Q150" s="197"/>
      <c r="R150" s="198">
        <f>SUM(R151:R162)</f>
        <v>3.03912</v>
      </c>
      <c r="S150" s="197"/>
      <c r="T150" s="199">
        <f>SUM(T151:T162)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00" t="s">
        <v>80</v>
      </c>
      <c r="AT150" s="201" t="s">
        <v>71</v>
      </c>
      <c r="AU150" s="201" t="s">
        <v>80</v>
      </c>
      <c r="AY150" s="200" t="s">
        <v>118</v>
      </c>
      <c r="BK150" s="202">
        <f>SUM(BK151:BK162)</f>
        <v>0</v>
      </c>
    </row>
    <row r="151" s="2" customFormat="1" ht="24.15" customHeight="1">
      <c r="A151" s="39"/>
      <c r="B151" s="40"/>
      <c r="C151" s="205" t="s">
        <v>210</v>
      </c>
      <c r="D151" s="205" t="s">
        <v>120</v>
      </c>
      <c r="E151" s="206" t="s">
        <v>418</v>
      </c>
      <c r="F151" s="207" t="s">
        <v>419</v>
      </c>
      <c r="G151" s="208" t="s">
        <v>138</v>
      </c>
      <c r="H151" s="209">
        <v>0.252</v>
      </c>
      <c r="I151" s="210"/>
      <c r="J151" s="211">
        <f>ROUND(I151*H151,2)</f>
        <v>0</v>
      </c>
      <c r="K151" s="207" t="s">
        <v>124</v>
      </c>
      <c r="L151" s="45"/>
      <c r="M151" s="212" t="s">
        <v>19</v>
      </c>
      <c r="N151" s="213" t="s">
        <v>43</v>
      </c>
      <c r="O151" s="85"/>
      <c r="P151" s="214">
        <f>O151*H151</f>
        <v>0</v>
      </c>
      <c r="Q151" s="214">
        <v>2.1600000000000001</v>
      </c>
      <c r="R151" s="214">
        <f>Q151*H151</f>
        <v>0.54432000000000003</v>
      </c>
      <c r="S151" s="214">
        <v>0</v>
      </c>
      <c r="T151" s="215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6" t="s">
        <v>125</v>
      </c>
      <c r="AT151" s="216" t="s">
        <v>120</v>
      </c>
      <c r="AU151" s="216" t="s">
        <v>82</v>
      </c>
      <c r="AY151" s="18" t="s">
        <v>118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8" t="s">
        <v>80</v>
      </c>
      <c r="BK151" s="217">
        <f>ROUND(I151*H151,2)</f>
        <v>0</v>
      </c>
      <c r="BL151" s="18" t="s">
        <v>125</v>
      </c>
      <c r="BM151" s="216" t="s">
        <v>420</v>
      </c>
    </row>
    <row r="152" s="2" customFormat="1">
      <c r="A152" s="39"/>
      <c r="B152" s="40"/>
      <c r="C152" s="41"/>
      <c r="D152" s="218" t="s">
        <v>127</v>
      </c>
      <c r="E152" s="41"/>
      <c r="F152" s="219" t="s">
        <v>421</v>
      </c>
      <c r="G152" s="41"/>
      <c r="H152" s="41"/>
      <c r="I152" s="220"/>
      <c r="J152" s="41"/>
      <c r="K152" s="41"/>
      <c r="L152" s="45"/>
      <c r="M152" s="221"/>
      <c r="N152" s="222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127</v>
      </c>
      <c r="AU152" s="18" t="s">
        <v>82</v>
      </c>
    </row>
    <row r="153" s="2" customFormat="1">
      <c r="A153" s="39"/>
      <c r="B153" s="40"/>
      <c r="C153" s="41"/>
      <c r="D153" s="223" t="s">
        <v>129</v>
      </c>
      <c r="E153" s="41"/>
      <c r="F153" s="224" t="s">
        <v>422</v>
      </c>
      <c r="G153" s="41"/>
      <c r="H153" s="41"/>
      <c r="I153" s="220"/>
      <c r="J153" s="41"/>
      <c r="K153" s="41"/>
      <c r="L153" s="45"/>
      <c r="M153" s="221"/>
      <c r="N153" s="222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129</v>
      </c>
      <c r="AU153" s="18" t="s">
        <v>82</v>
      </c>
    </row>
    <row r="154" s="13" customFormat="1">
      <c r="A154" s="13"/>
      <c r="B154" s="225"/>
      <c r="C154" s="226"/>
      <c r="D154" s="218" t="s">
        <v>131</v>
      </c>
      <c r="E154" s="227" t="s">
        <v>19</v>
      </c>
      <c r="F154" s="228" t="s">
        <v>132</v>
      </c>
      <c r="G154" s="226"/>
      <c r="H154" s="227" t="s">
        <v>19</v>
      </c>
      <c r="I154" s="229"/>
      <c r="J154" s="226"/>
      <c r="K154" s="226"/>
      <c r="L154" s="230"/>
      <c r="M154" s="231"/>
      <c r="N154" s="232"/>
      <c r="O154" s="232"/>
      <c r="P154" s="232"/>
      <c r="Q154" s="232"/>
      <c r="R154" s="232"/>
      <c r="S154" s="232"/>
      <c r="T154" s="23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4" t="s">
        <v>131</v>
      </c>
      <c r="AU154" s="234" t="s">
        <v>82</v>
      </c>
      <c r="AV154" s="13" t="s">
        <v>80</v>
      </c>
      <c r="AW154" s="13" t="s">
        <v>33</v>
      </c>
      <c r="AX154" s="13" t="s">
        <v>72</v>
      </c>
      <c r="AY154" s="234" t="s">
        <v>118</v>
      </c>
    </row>
    <row r="155" s="13" customFormat="1">
      <c r="A155" s="13"/>
      <c r="B155" s="225"/>
      <c r="C155" s="226"/>
      <c r="D155" s="218" t="s">
        <v>131</v>
      </c>
      <c r="E155" s="227" t="s">
        <v>19</v>
      </c>
      <c r="F155" s="228" t="s">
        <v>423</v>
      </c>
      <c r="G155" s="226"/>
      <c r="H155" s="227" t="s">
        <v>19</v>
      </c>
      <c r="I155" s="229"/>
      <c r="J155" s="226"/>
      <c r="K155" s="226"/>
      <c r="L155" s="230"/>
      <c r="M155" s="231"/>
      <c r="N155" s="232"/>
      <c r="O155" s="232"/>
      <c r="P155" s="232"/>
      <c r="Q155" s="232"/>
      <c r="R155" s="232"/>
      <c r="S155" s="232"/>
      <c r="T155" s="23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4" t="s">
        <v>131</v>
      </c>
      <c r="AU155" s="234" t="s">
        <v>82</v>
      </c>
      <c r="AV155" s="13" t="s">
        <v>80</v>
      </c>
      <c r="AW155" s="13" t="s">
        <v>33</v>
      </c>
      <c r="AX155" s="13" t="s">
        <v>72</v>
      </c>
      <c r="AY155" s="234" t="s">
        <v>118</v>
      </c>
    </row>
    <row r="156" s="14" customFormat="1">
      <c r="A156" s="14"/>
      <c r="B156" s="235"/>
      <c r="C156" s="236"/>
      <c r="D156" s="218" t="s">
        <v>131</v>
      </c>
      <c r="E156" s="237" t="s">
        <v>19</v>
      </c>
      <c r="F156" s="238" t="s">
        <v>424</v>
      </c>
      <c r="G156" s="236"/>
      <c r="H156" s="239">
        <v>0.252</v>
      </c>
      <c r="I156" s="240"/>
      <c r="J156" s="236"/>
      <c r="K156" s="236"/>
      <c r="L156" s="241"/>
      <c r="M156" s="242"/>
      <c r="N156" s="243"/>
      <c r="O156" s="243"/>
      <c r="P156" s="243"/>
      <c r="Q156" s="243"/>
      <c r="R156" s="243"/>
      <c r="S156" s="243"/>
      <c r="T156" s="24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5" t="s">
        <v>131</v>
      </c>
      <c r="AU156" s="245" t="s">
        <v>82</v>
      </c>
      <c r="AV156" s="14" t="s">
        <v>82</v>
      </c>
      <c r="AW156" s="14" t="s">
        <v>33</v>
      </c>
      <c r="AX156" s="14" t="s">
        <v>80</v>
      </c>
      <c r="AY156" s="245" t="s">
        <v>118</v>
      </c>
    </row>
    <row r="157" s="2" customFormat="1" ht="24.15" customHeight="1">
      <c r="A157" s="39"/>
      <c r="B157" s="40"/>
      <c r="C157" s="205" t="s">
        <v>217</v>
      </c>
      <c r="D157" s="205" t="s">
        <v>120</v>
      </c>
      <c r="E157" s="206" t="s">
        <v>425</v>
      </c>
      <c r="F157" s="207" t="s">
        <v>426</v>
      </c>
      <c r="G157" s="208" t="s">
        <v>138</v>
      </c>
      <c r="H157" s="209">
        <v>1.26</v>
      </c>
      <c r="I157" s="210"/>
      <c r="J157" s="211">
        <f>ROUND(I157*H157,2)</f>
        <v>0</v>
      </c>
      <c r="K157" s="207" t="s">
        <v>124</v>
      </c>
      <c r="L157" s="45"/>
      <c r="M157" s="212" t="s">
        <v>19</v>
      </c>
      <c r="N157" s="213" t="s">
        <v>43</v>
      </c>
      <c r="O157" s="85"/>
      <c r="P157" s="214">
        <f>O157*H157</f>
        <v>0</v>
      </c>
      <c r="Q157" s="214">
        <v>1.98</v>
      </c>
      <c r="R157" s="214">
        <f>Q157*H157</f>
        <v>2.4948000000000001</v>
      </c>
      <c r="S157" s="214">
        <v>0</v>
      </c>
      <c r="T157" s="215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6" t="s">
        <v>125</v>
      </c>
      <c r="AT157" s="216" t="s">
        <v>120</v>
      </c>
      <c r="AU157" s="216" t="s">
        <v>82</v>
      </c>
      <c r="AY157" s="18" t="s">
        <v>118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8" t="s">
        <v>80</v>
      </c>
      <c r="BK157" s="217">
        <f>ROUND(I157*H157,2)</f>
        <v>0</v>
      </c>
      <c r="BL157" s="18" t="s">
        <v>125</v>
      </c>
      <c r="BM157" s="216" t="s">
        <v>427</v>
      </c>
    </row>
    <row r="158" s="2" customFormat="1">
      <c r="A158" s="39"/>
      <c r="B158" s="40"/>
      <c r="C158" s="41"/>
      <c r="D158" s="218" t="s">
        <v>127</v>
      </c>
      <c r="E158" s="41"/>
      <c r="F158" s="219" t="s">
        <v>428</v>
      </c>
      <c r="G158" s="41"/>
      <c r="H158" s="41"/>
      <c r="I158" s="220"/>
      <c r="J158" s="41"/>
      <c r="K158" s="41"/>
      <c r="L158" s="45"/>
      <c r="M158" s="221"/>
      <c r="N158" s="222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127</v>
      </c>
      <c r="AU158" s="18" t="s">
        <v>82</v>
      </c>
    </row>
    <row r="159" s="2" customFormat="1">
      <c r="A159" s="39"/>
      <c r="B159" s="40"/>
      <c r="C159" s="41"/>
      <c r="D159" s="223" t="s">
        <v>129</v>
      </c>
      <c r="E159" s="41"/>
      <c r="F159" s="224" t="s">
        <v>429</v>
      </c>
      <c r="G159" s="41"/>
      <c r="H159" s="41"/>
      <c r="I159" s="220"/>
      <c r="J159" s="41"/>
      <c r="K159" s="41"/>
      <c r="L159" s="45"/>
      <c r="M159" s="221"/>
      <c r="N159" s="222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129</v>
      </c>
      <c r="AU159" s="18" t="s">
        <v>82</v>
      </c>
    </row>
    <row r="160" s="13" customFormat="1">
      <c r="A160" s="13"/>
      <c r="B160" s="225"/>
      <c r="C160" s="226"/>
      <c r="D160" s="218" t="s">
        <v>131</v>
      </c>
      <c r="E160" s="227" t="s">
        <v>19</v>
      </c>
      <c r="F160" s="228" t="s">
        <v>132</v>
      </c>
      <c r="G160" s="226"/>
      <c r="H160" s="227" t="s">
        <v>19</v>
      </c>
      <c r="I160" s="229"/>
      <c r="J160" s="226"/>
      <c r="K160" s="226"/>
      <c r="L160" s="230"/>
      <c r="M160" s="231"/>
      <c r="N160" s="232"/>
      <c r="O160" s="232"/>
      <c r="P160" s="232"/>
      <c r="Q160" s="232"/>
      <c r="R160" s="232"/>
      <c r="S160" s="232"/>
      <c r="T160" s="23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4" t="s">
        <v>131</v>
      </c>
      <c r="AU160" s="234" t="s">
        <v>82</v>
      </c>
      <c r="AV160" s="13" t="s">
        <v>80</v>
      </c>
      <c r="AW160" s="13" t="s">
        <v>33</v>
      </c>
      <c r="AX160" s="13" t="s">
        <v>72</v>
      </c>
      <c r="AY160" s="234" t="s">
        <v>118</v>
      </c>
    </row>
    <row r="161" s="13" customFormat="1">
      <c r="A161" s="13"/>
      <c r="B161" s="225"/>
      <c r="C161" s="226"/>
      <c r="D161" s="218" t="s">
        <v>131</v>
      </c>
      <c r="E161" s="227" t="s">
        <v>19</v>
      </c>
      <c r="F161" s="228" t="s">
        <v>423</v>
      </c>
      <c r="G161" s="226"/>
      <c r="H161" s="227" t="s">
        <v>19</v>
      </c>
      <c r="I161" s="229"/>
      <c r="J161" s="226"/>
      <c r="K161" s="226"/>
      <c r="L161" s="230"/>
      <c r="M161" s="231"/>
      <c r="N161" s="232"/>
      <c r="O161" s="232"/>
      <c r="P161" s="232"/>
      <c r="Q161" s="232"/>
      <c r="R161" s="232"/>
      <c r="S161" s="232"/>
      <c r="T161" s="23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4" t="s">
        <v>131</v>
      </c>
      <c r="AU161" s="234" t="s">
        <v>82</v>
      </c>
      <c r="AV161" s="13" t="s">
        <v>80</v>
      </c>
      <c r="AW161" s="13" t="s">
        <v>33</v>
      </c>
      <c r="AX161" s="13" t="s">
        <v>72</v>
      </c>
      <c r="AY161" s="234" t="s">
        <v>118</v>
      </c>
    </row>
    <row r="162" s="14" customFormat="1">
      <c r="A162" s="14"/>
      <c r="B162" s="235"/>
      <c r="C162" s="236"/>
      <c r="D162" s="218" t="s">
        <v>131</v>
      </c>
      <c r="E162" s="237" t="s">
        <v>19</v>
      </c>
      <c r="F162" s="238" t="s">
        <v>430</v>
      </c>
      <c r="G162" s="236"/>
      <c r="H162" s="239">
        <v>1.26</v>
      </c>
      <c r="I162" s="240"/>
      <c r="J162" s="236"/>
      <c r="K162" s="236"/>
      <c r="L162" s="241"/>
      <c r="M162" s="242"/>
      <c r="N162" s="243"/>
      <c r="O162" s="243"/>
      <c r="P162" s="243"/>
      <c r="Q162" s="243"/>
      <c r="R162" s="243"/>
      <c r="S162" s="243"/>
      <c r="T162" s="24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5" t="s">
        <v>131</v>
      </c>
      <c r="AU162" s="245" t="s">
        <v>82</v>
      </c>
      <c r="AV162" s="14" t="s">
        <v>82</v>
      </c>
      <c r="AW162" s="14" t="s">
        <v>33</v>
      </c>
      <c r="AX162" s="14" t="s">
        <v>80</v>
      </c>
      <c r="AY162" s="245" t="s">
        <v>118</v>
      </c>
    </row>
    <row r="163" s="12" customFormat="1" ht="22.8" customHeight="1">
      <c r="A163" s="12"/>
      <c r="B163" s="189"/>
      <c r="C163" s="190"/>
      <c r="D163" s="191" t="s">
        <v>71</v>
      </c>
      <c r="E163" s="203" t="s">
        <v>125</v>
      </c>
      <c r="F163" s="203" t="s">
        <v>192</v>
      </c>
      <c r="G163" s="190"/>
      <c r="H163" s="190"/>
      <c r="I163" s="193"/>
      <c r="J163" s="204">
        <f>BK163</f>
        <v>0</v>
      </c>
      <c r="K163" s="190"/>
      <c r="L163" s="195"/>
      <c r="M163" s="196"/>
      <c r="N163" s="197"/>
      <c r="O163" s="197"/>
      <c r="P163" s="198">
        <f>SUM(P164:P168)</f>
        <v>0</v>
      </c>
      <c r="Q163" s="197"/>
      <c r="R163" s="198">
        <f>SUM(R164:R168)</f>
        <v>0</v>
      </c>
      <c r="S163" s="197"/>
      <c r="T163" s="199">
        <f>SUM(T164:T168)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00" t="s">
        <v>80</v>
      </c>
      <c r="AT163" s="201" t="s">
        <v>71</v>
      </c>
      <c r="AU163" s="201" t="s">
        <v>80</v>
      </c>
      <c r="AY163" s="200" t="s">
        <v>118</v>
      </c>
      <c r="BK163" s="202">
        <f>SUM(BK164:BK168)</f>
        <v>0</v>
      </c>
    </row>
    <row r="164" s="2" customFormat="1" ht="24.15" customHeight="1">
      <c r="A164" s="39"/>
      <c r="B164" s="40"/>
      <c r="C164" s="205" t="s">
        <v>224</v>
      </c>
      <c r="D164" s="205" t="s">
        <v>120</v>
      </c>
      <c r="E164" s="206" t="s">
        <v>194</v>
      </c>
      <c r="F164" s="207" t="s">
        <v>195</v>
      </c>
      <c r="G164" s="208" t="s">
        <v>138</v>
      </c>
      <c r="H164" s="209">
        <v>54.200000000000003</v>
      </c>
      <c r="I164" s="210"/>
      <c r="J164" s="211">
        <f>ROUND(I164*H164,2)</f>
        <v>0</v>
      </c>
      <c r="K164" s="207" t="s">
        <v>124</v>
      </c>
      <c r="L164" s="45"/>
      <c r="M164" s="212" t="s">
        <v>19</v>
      </c>
      <c r="N164" s="213" t="s">
        <v>43</v>
      </c>
      <c r="O164" s="85"/>
      <c r="P164" s="214">
        <f>O164*H164</f>
        <v>0</v>
      </c>
      <c r="Q164" s="214">
        <v>0</v>
      </c>
      <c r="R164" s="214">
        <f>Q164*H164</f>
        <v>0</v>
      </c>
      <c r="S164" s="214">
        <v>0</v>
      </c>
      <c r="T164" s="215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16" t="s">
        <v>125</v>
      </c>
      <c r="AT164" s="216" t="s">
        <v>120</v>
      </c>
      <c r="AU164" s="216" t="s">
        <v>82</v>
      </c>
      <c r="AY164" s="18" t="s">
        <v>118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8" t="s">
        <v>80</v>
      </c>
      <c r="BK164" s="217">
        <f>ROUND(I164*H164,2)</f>
        <v>0</v>
      </c>
      <c r="BL164" s="18" t="s">
        <v>125</v>
      </c>
      <c r="BM164" s="216" t="s">
        <v>431</v>
      </c>
    </row>
    <row r="165" s="2" customFormat="1">
      <c r="A165" s="39"/>
      <c r="B165" s="40"/>
      <c r="C165" s="41"/>
      <c r="D165" s="218" t="s">
        <v>127</v>
      </c>
      <c r="E165" s="41"/>
      <c r="F165" s="219" t="s">
        <v>197</v>
      </c>
      <c r="G165" s="41"/>
      <c r="H165" s="41"/>
      <c r="I165" s="220"/>
      <c r="J165" s="41"/>
      <c r="K165" s="41"/>
      <c r="L165" s="45"/>
      <c r="M165" s="221"/>
      <c r="N165" s="222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127</v>
      </c>
      <c r="AU165" s="18" t="s">
        <v>82</v>
      </c>
    </row>
    <row r="166" s="2" customFormat="1">
      <c r="A166" s="39"/>
      <c r="B166" s="40"/>
      <c r="C166" s="41"/>
      <c r="D166" s="223" t="s">
        <v>129</v>
      </c>
      <c r="E166" s="41"/>
      <c r="F166" s="224" t="s">
        <v>198</v>
      </c>
      <c r="G166" s="41"/>
      <c r="H166" s="41"/>
      <c r="I166" s="220"/>
      <c r="J166" s="41"/>
      <c r="K166" s="41"/>
      <c r="L166" s="45"/>
      <c r="M166" s="221"/>
      <c r="N166" s="222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129</v>
      </c>
      <c r="AU166" s="18" t="s">
        <v>82</v>
      </c>
    </row>
    <row r="167" s="13" customFormat="1">
      <c r="A167" s="13"/>
      <c r="B167" s="225"/>
      <c r="C167" s="226"/>
      <c r="D167" s="218" t="s">
        <v>131</v>
      </c>
      <c r="E167" s="227" t="s">
        <v>19</v>
      </c>
      <c r="F167" s="228" t="s">
        <v>132</v>
      </c>
      <c r="G167" s="226"/>
      <c r="H167" s="227" t="s">
        <v>19</v>
      </c>
      <c r="I167" s="229"/>
      <c r="J167" s="226"/>
      <c r="K167" s="226"/>
      <c r="L167" s="230"/>
      <c r="M167" s="231"/>
      <c r="N167" s="232"/>
      <c r="O167" s="232"/>
      <c r="P167" s="232"/>
      <c r="Q167" s="232"/>
      <c r="R167" s="232"/>
      <c r="S167" s="232"/>
      <c r="T167" s="23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4" t="s">
        <v>131</v>
      </c>
      <c r="AU167" s="234" t="s">
        <v>82</v>
      </c>
      <c r="AV167" s="13" t="s">
        <v>80</v>
      </c>
      <c r="AW167" s="13" t="s">
        <v>33</v>
      </c>
      <c r="AX167" s="13" t="s">
        <v>72</v>
      </c>
      <c r="AY167" s="234" t="s">
        <v>118</v>
      </c>
    </row>
    <row r="168" s="14" customFormat="1">
      <c r="A168" s="14"/>
      <c r="B168" s="235"/>
      <c r="C168" s="236"/>
      <c r="D168" s="218" t="s">
        <v>131</v>
      </c>
      <c r="E168" s="237" t="s">
        <v>19</v>
      </c>
      <c r="F168" s="238" t="s">
        <v>432</v>
      </c>
      <c r="G168" s="236"/>
      <c r="H168" s="239">
        <v>54.200000000000003</v>
      </c>
      <c r="I168" s="240"/>
      <c r="J168" s="236"/>
      <c r="K168" s="236"/>
      <c r="L168" s="241"/>
      <c r="M168" s="242"/>
      <c r="N168" s="243"/>
      <c r="O168" s="243"/>
      <c r="P168" s="243"/>
      <c r="Q168" s="243"/>
      <c r="R168" s="243"/>
      <c r="S168" s="243"/>
      <c r="T168" s="24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5" t="s">
        <v>131</v>
      </c>
      <c r="AU168" s="245" t="s">
        <v>82</v>
      </c>
      <c r="AV168" s="14" t="s">
        <v>82</v>
      </c>
      <c r="AW168" s="14" t="s">
        <v>33</v>
      </c>
      <c r="AX168" s="14" t="s">
        <v>80</v>
      </c>
      <c r="AY168" s="245" t="s">
        <v>118</v>
      </c>
    </row>
    <row r="169" s="12" customFormat="1" ht="22.8" customHeight="1">
      <c r="A169" s="12"/>
      <c r="B169" s="189"/>
      <c r="C169" s="190"/>
      <c r="D169" s="191" t="s">
        <v>71</v>
      </c>
      <c r="E169" s="203" t="s">
        <v>182</v>
      </c>
      <c r="F169" s="203" t="s">
        <v>201</v>
      </c>
      <c r="G169" s="190"/>
      <c r="H169" s="190"/>
      <c r="I169" s="193"/>
      <c r="J169" s="204">
        <f>BK169</f>
        <v>0</v>
      </c>
      <c r="K169" s="190"/>
      <c r="L169" s="195"/>
      <c r="M169" s="196"/>
      <c r="N169" s="197"/>
      <c r="O169" s="197"/>
      <c r="P169" s="198">
        <f>SUM(P170:P203)</f>
        <v>0</v>
      </c>
      <c r="Q169" s="197"/>
      <c r="R169" s="198">
        <f>SUM(R170:R203)</f>
        <v>2.8053440600000004</v>
      </c>
      <c r="S169" s="197"/>
      <c r="T169" s="199">
        <f>SUM(T170:T203)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00" t="s">
        <v>80</v>
      </c>
      <c r="AT169" s="201" t="s">
        <v>71</v>
      </c>
      <c r="AU169" s="201" t="s">
        <v>80</v>
      </c>
      <c r="AY169" s="200" t="s">
        <v>118</v>
      </c>
      <c r="BK169" s="202">
        <f>SUM(BK170:BK203)</f>
        <v>0</v>
      </c>
    </row>
    <row r="170" s="2" customFormat="1" ht="33" customHeight="1">
      <c r="A170" s="39"/>
      <c r="B170" s="40"/>
      <c r="C170" s="205" t="s">
        <v>232</v>
      </c>
      <c r="D170" s="205" t="s">
        <v>120</v>
      </c>
      <c r="E170" s="206" t="s">
        <v>218</v>
      </c>
      <c r="F170" s="207" t="s">
        <v>219</v>
      </c>
      <c r="G170" s="208" t="s">
        <v>205</v>
      </c>
      <c r="H170" s="209">
        <v>54.200000000000003</v>
      </c>
      <c r="I170" s="210"/>
      <c r="J170" s="211">
        <f>ROUND(I170*H170,2)</f>
        <v>0</v>
      </c>
      <c r="K170" s="207" t="s">
        <v>124</v>
      </c>
      <c r="L170" s="45"/>
      <c r="M170" s="212" t="s">
        <v>19</v>
      </c>
      <c r="N170" s="213" t="s">
        <v>43</v>
      </c>
      <c r="O170" s="85"/>
      <c r="P170" s="214">
        <f>O170*H170</f>
        <v>0</v>
      </c>
      <c r="Q170" s="214">
        <v>1.0000000000000001E-05</v>
      </c>
      <c r="R170" s="214">
        <f>Q170*H170</f>
        <v>0.00054200000000000006</v>
      </c>
      <c r="S170" s="214">
        <v>0</v>
      </c>
      <c r="T170" s="215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16" t="s">
        <v>125</v>
      </c>
      <c r="AT170" s="216" t="s">
        <v>120</v>
      </c>
      <c r="AU170" s="216" t="s">
        <v>82</v>
      </c>
      <c r="AY170" s="18" t="s">
        <v>118</v>
      </c>
      <c r="BE170" s="217">
        <f>IF(N170="základní",J170,0)</f>
        <v>0</v>
      </c>
      <c r="BF170" s="217">
        <f>IF(N170="snížená",J170,0)</f>
        <v>0</v>
      </c>
      <c r="BG170" s="217">
        <f>IF(N170="zákl. přenesená",J170,0)</f>
        <v>0</v>
      </c>
      <c r="BH170" s="217">
        <f>IF(N170="sníž. přenesená",J170,0)</f>
        <v>0</v>
      </c>
      <c r="BI170" s="217">
        <f>IF(N170="nulová",J170,0)</f>
        <v>0</v>
      </c>
      <c r="BJ170" s="18" t="s">
        <v>80</v>
      </c>
      <c r="BK170" s="217">
        <f>ROUND(I170*H170,2)</f>
        <v>0</v>
      </c>
      <c r="BL170" s="18" t="s">
        <v>125</v>
      </c>
      <c r="BM170" s="216" t="s">
        <v>433</v>
      </c>
    </row>
    <row r="171" s="2" customFormat="1">
      <c r="A171" s="39"/>
      <c r="B171" s="40"/>
      <c r="C171" s="41"/>
      <c r="D171" s="218" t="s">
        <v>127</v>
      </c>
      <c r="E171" s="41"/>
      <c r="F171" s="219" t="s">
        <v>221</v>
      </c>
      <c r="G171" s="41"/>
      <c r="H171" s="41"/>
      <c r="I171" s="220"/>
      <c r="J171" s="41"/>
      <c r="K171" s="41"/>
      <c r="L171" s="45"/>
      <c r="M171" s="221"/>
      <c r="N171" s="222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127</v>
      </c>
      <c r="AU171" s="18" t="s">
        <v>82</v>
      </c>
    </row>
    <row r="172" s="2" customFormat="1">
      <c r="A172" s="39"/>
      <c r="B172" s="40"/>
      <c r="C172" s="41"/>
      <c r="D172" s="223" t="s">
        <v>129</v>
      </c>
      <c r="E172" s="41"/>
      <c r="F172" s="224" t="s">
        <v>222</v>
      </c>
      <c r="G172" s="41"/>
      <c r="H172" s="41"/>
      <c r="I172" s="220"/>
      <c r="J172" s="41"/>
      <c r="K172" s="41"/>
      <c r="L172" s="45"/>
      <c r="M172" s="221"/>
      <c r="N172" s="222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129</v>
      </c>
      <c r="AU172" s="18" t="s">
        <v>82</v>
      </c>
    </row>
    <row r="173" s="13" customFormat="1">
      <c r="A173" s="13"/>
      <c r="B173" s="225"/>
      <c r="C173" s="226"/>
      <c r="D173" s="218" t="s">
        <v>131</v>
      </c>
      <c r="E173" s="227" t="s">
        <v>19</v>
      </c>
      <c r="F173" s="228" t="s">
        <v>132</v>
      </c>
      <c r="G173" s="226"/>
      <c r="H173" s="227" t="s">
        <v>19</v>
      </c>
      <c r="I173" s="229"/>
      <c r="J173" s="226"/>
      <c r="K173" s="226"/>
      <c r="L173" s="230"/>
      <c r="M173" s="231"/>
      <c r="N173" s="232"/>
      <c r="O173" s="232"/>
      <c r="P173" s="232"/>
      <c r="Q173" s="232"/>
      <c r="R173" s="232"/>
      <c r="S173" s="232"/>
      <c r="T173" s="23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4" t="s">
        <v>131</v>
      </c>
      <c r="AU173" s="234" t="s">
        <v>82</v>
      </c>
      <c r="AV173" s="13" t="s">
        <v>80</v>
      </c>
      <c r="AW173" s="13" t="s">
        <v>33</v>
      </c>
      <c r="AX173" s="13" t="s">
        <v>72</v>
      </c>
      <c r="AY173" s="234" t="s">
        <v>118</v>
      </c>
    </row>
    <row r="174" s="14" customFormat="1">
      <c r="A174" s="14"/>
      <c r="B174" s="235"/>
      <c r="C174" s="236"/>
      <c r="D174" s="218" t="s">
        <v>131</v>
      </c>
      <c r="E174" s="237" t="s">
        <v>19</v>
      </c>
      <c r="F174" s="238" t="s">
        <v>432</v>
      </c>
      <c r="G174" s="236"/>
      <c r="H174" s="239">
        <v>54.200000000000003</v>
      </c>
      <c r="I174" s="240"/>
      <c r="J174" s="236"/>
      <c r="K174" s="236"/>
      <c r="L174" s="241"/>
      <c r="M174" s="242"/>
      <c r="N174" s="243"/>
      <c r="O174" s="243"/>
      <c r="P174" s="243"/>
      <c r="Q174" s="243"/>
      <c r="R174" s="243"/>
      <c r="S174" s="243"/>
      <c r="T174" s="24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5" t="s">
        <v>131</v>
      </c>
      <c r="AU174" s="245" t="s">
        <v>82</v>
      </c>
      <c r="AV174" s="14" t="s">
        <v>82</v>
      </c>
      <c r="AW174" s="14" t="s">
        <v>33</v>
      </c>
      <c r="AX174" s="14" t="s">
        <v>80</v>
      </c>
      <c r="AY174" s="245" t="s">
        <v>118</v>
      </c>
    </row>
    <row r="175" s="2" customFormat="1" ht="24.15" customHeight="1">
      <c r="A175" s="39"/>
      <c r="B175" s="40"/>
      <c r="C175" s="257" t="s">
        <v>8</v>
      </c>
      <c r="D175" s="257" t="s">
        <v>178</v>
      </c>
      <c r="E175" s="258" t="s">
        <v>225</v>
      </c>
      <c r="F175" s="259" t="s">
        <v>434</v>
      </c>
      <c r="G175" s="260" t="s">
        <v>205</v>
      </c>
      <c r="H175" s="261">
        <v>55.826000000000001</v>
      </c>
      <c r="I175" s="262"/>
      <c r="J175" s="263">
        <f>ROUND(I175*H175,2)</f>
        <v>0</v>
      </c>
      <c r="K175" s="259" t="s">
        <v>227</v>
      </c>
      <c r="L175" s="264"/>
      <c r="M175" s="265" t="s">
        <v>19</v>
      </c>
      <c r="N175" s="266" t="s">
        <v>43</v>
      </c>
      <c r="O175" s="85"/>
      <c r="P175" s="214">
        <f>O175*H175</f>
        <v>0</v>
      </c>
      <c r="Q175" s="214">
        <v>0.0025899999999999999</v>
      </c>
      <c r="R175" s="214">
        <f>Q175*H175</f>
        <v>0.14458933999999998</v>
      </c>
      <c r="S175" s="214">
        <v>0</v>
      </c>
      <c r="T175" s="215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16" t="s">
        <v>182</v>
      </c>
      <c r="AT175" s="216" t="s">
        <v>178</v>
      </c>
      <c r="AU175" s="216" t="s">
        <v>82</v>
      </c>
      <c r="AY175" s="18" t="s">
        <v>118</v>
      </c>
      <c r="BE175" s="217">
        <f>IF(N175="základní",J175,0)</f>
        <v>0</v>
      </c>
      <c r="BF175" s="217">
        <f>IF(N175="snížená",J175,0)</f>
        <v>0</v>
      </c>
      <c r="BG175" s="217">
        <f>IF(N175="zákl. přenesená",J175,0)</f>
        <v>0</v>
      </c>
      <c r="BH175" s="217">
        <f>IF(N175="sníž. přenesená",J175,0)</f>
        <v>0</v>
      </c>
      <c r="BI175" s="217">
        <f>IF(N175="nulová",J175,0)</f>
        <v>0</v>
      </c>
      <c r="BJ175" s="18" t="s">
        <v>80</v>
      </c>
      <c r="BK175" s="217">
        <f>ROUND(I175*H175,2)</f>
        <v>0</v>
      </c>
      <c r="BL175" s="18" t="s">
        <v>125</v>
      </c>
      <c r="BM175" s="216" t="s">
        <v>435</v>
      </c>
    </row>
    <row r="176" s="2" customFormat="1">
      <c r="A176" s="39"/>
      <c r="B176" s="40"/>
      <c r="C176" s="41"/>
      <c r="D176" s="218" t="s">
        <v>127</v>
      </c>
      <c r="E176" s="41"/>
      <c r="F176" s="219" t="s">
        <v>434</v>
      </c>
      <c r="G176" s="41"/>
      <c r="H176" s="41"/>
      <c r="I176" s="220"/>
      <c r="J176" s="41"/>
      <c r="K176" s="41"/>
      <c r="L176" s="45"/>
      <c r="M176" s="221"/>
      <c r="N176" s="222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127</v>
      </c>
      <c r="AU176" s="18" t="s">
        <v>82</v>
      </c>
    </row>
    <row r="177" s="13" customFormat="1">
      <c r="A177" s="13"/>
      <c r="B177" s="225"/>
      <c r="C177" s="226"/>
      <c r="D177" s="218" t="s">
        <v>131</v>
      </c>
      <c r="E177" s="227" t="s">
        <v>19</v>
      </c>
      <c r="F177" s="228" t="s">
        <v>229</v>
      </c>
      <c r="G177" s="226"/>
      <c r="H177" s="227" t="s">
        <v>19</v>
      </c>
      <c r="I177" s="229"/>
      <c r="J177" s="226"/>
      <c r="K177" s="226"/>
      <c r="L177" s="230"/>
      <c r="M177" s="231"/>
      <c r="N177" s="232"/>
      <c r="O177" s="232"/>
      <c r="P177" s="232"/>
      <c r="Q177" s="232"/>
      <c r="R177" s="232"/>
      <c r="S177" s="232"/>
      <c r="T177" s="23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4" t="s">
        <v>131</v>
      </c>
      <c r="AU177" s="234" t="s">
        <v>82</v>
      </c>
      <c r="AV177" s="13" t="s">
        <v>80</v>
      </c>
      <c r="AW177" s="13" t="s">
        <v>33</v>
      </c>
      <c r="AX177" s="13" t="s">
        <v>72</v>
      </c>
      <c r="AY177" s="234" t="s">
        <v>118</v>
      </c>
    </row>
    <row r="178" s="14" customFormat="1">
      <c r="A178" s="14"/>
      <c r="B178" s="235"/>
      <c r="C178" s="236"/>
      <c r="D178" s="218" t="s">
        <v>131</v>
      </c>
      <c r="E178" s="237" t="s">
        <v>19</v>
      </c>
      <c r="F178" s="238" t="s">
        <v>436</v>
      </c>
      <c r="G178" s="236"/>
      <c r="H178" s="239">
        <v>54.200000000000003</v>
      </c>
      <c r="I178" s="240"/>
      <c r="J178" s="236"/>
      <c r="K178" s="236"/>
      <c r="L178" s="241"/>
      <c r="M178" s="242"/>
      <c r="N178" s="243"/>
      <c r="O178" s="243"/>
      <c r="P178" s="243"/>
      <c r="Q178" s="243"/>
      <c r="R178" s="243"/>
      <c r="S178" s="243"/>
      <c r="T178" s="24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5" t="s">
        <v>131</v>
      </c>
      <c r="AU178" s="245" t="s">
        <v>82</v>
      </c>
      <c r="AV178" s="14" t="s">
        <v>82</v>
      </c>
      <c r="AW178" s="14" t="s">
        <v>33</v>
      </c>
      <c r="AX178" s="14" t="s">
        <v>80</v>
      </c>
      <c r="AY178" s="245" t="s">
        <v>118</v>
      </c>
    </row>
    <row r="179" s="14" customFormat="1">
      <c r="A179" s="14"/>
      <c r="B179" s="235"/>
      <c r="C179" s="236"/>
      <c r="D179" s="218" t="s">
        <v>131</v>
      </c>
      <c r="E179" s="236"/>
      <c r="F179" s="238" t="s">
        <v>437</v>
      </c>
      <c r="G179" s="236"/>
      <c r="H179" s="239">
        <v>55.826000000000001</v>
      </c>
      <c r="I179" s="240"/>
      <c r="J179" s="236"/>
      <c r="K179" s="236"/>
      <c r="L179" s="241"/>
      <c r="M179" s="242"/>
      <c r="N179" s="243"/>
      <c r="O179" s="243"/>
      <c r="P179" s="243"/>
      <c r="Q179" s="243"/>
      <c r="R179" s="243"/>
      <c r="S179" s="243"/>
      <c r="T179" s="24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5" t="s">
        <v>131</v>
      </c>
      <c r="AU179" s="245" t="s">
        <v>82</v>
      </c>
      <c r="AV179" s="14" t="s">
        <v>82</v>
      </c>
      <c r="AW179" s="14" t="s">
        <v>4</v>
      </c>
      <c r="AX179" s="14" t="s">
        <v>80</v>
      </c>
      <c r="AY179" s="245" t="s">
        <v>118</v>
      </c>
    </row>
    <row r="180" s="2" customFormat="1" ht="24.15" customHeight="1">
      <c r="A180" s="39"/>
      <c r="B180" s="40"/>
      <c r="C180" s="205" t="s">
        <v>242</v>
      </c>
      <c r="D180" s="205" t="s">
        <v>120</v>
      </c>
      <c r="E180" s="206" t="s">
        <v>438</v>
      </c>
      <c r="F180" s="207" t="s">
        <v>439</v>
      </c>
      <c r="G180" s="208" t="s">
        <v>235</v>
      </c>
      <c r="H180" s="209">
        <v>1</v>
      </c>
      <c r="I180" s="210"/>
      <c r="J180" s="211">
        <f>ROUND(I180*H180,2)</f>
        <v>0</v>
      </c>
      <c r="K180" s="207" t="s">
        <v>124</v>
      </c>
      <c r="L180" s="45"/>
      <c r="M180" s="212" t="s">
        <v>19</v>
      </c>
      <c r="N180" s="213" t="s">
        <v>43</v>
      </c>
      <c r="O180" s="85"/>
      <c r="P180" s="214">
        <f>O180*H180</f>
        <v>0</v>
      </c>
      <c r="Q180" s="214">
        <v>0.00012</v>
      </c>
      <c r="R180" s="214">
        <f>Q180*H180</f>
        <v>0.00012</v>
      </c>
      <c r="S180" s="214">
        <v>0</v>
      </c>
      <c r="T180" s="215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16" t="s">
        <v>125</v>
      </c>
      <c r="AT180" s="216" t="s">
        <v>120</v>
      </c>
      <c r="AU180" s="216" t="s">
        <v>82</v>
      </c>
      <c r="AY180" s="18" t="s">
        <v>118</v>
      </c>
      <c r="BE180" s="217">
        <f>IF(N180="základní",J180,0)</f>
        <v>0</v>
      </c>
      <c r="BF180" s="217">
        <f>IF(N180="snížená",J180,0)</f>
        <v>0</v>
      </c>
      <c r="BG180" s="217">
        <f>IF(N180="zákl. přenesená",J180,0)</f>
        <v>0</v>
      </c>
      <c r="BH180" s="217">
        <f>IF(N180="sníž. přenesená",J180,0)</f>
        <v>0</v>
      </c>
      <c r="BI180" s="217">
        <f>IF(N180="nulová",J180,0)</f>
        <v>0</v>
      </c>
      <c r="BJ180" s="18" t="s">
        <v>80</v>
      </c>
      <c r="BK180" s="217">
        <f>ROUND(I180*H180,2)</f>
        <v>0</v>
      </c>
      <c r="BL180" s="18" t="s">
        <v>125</v>
      </c>
      <c r="BM180" s="216" t="s">
        <v>440</v>
      </c>
    </row>
    <row r="181" s="2" customFormat="1">
      <c r="A181" s="39"/>
      <c r="B181" s="40"/>
      <c r="C181" s="41"/>
      <c r="D181" s="218" t="s">
        <v>127</v>
      </c>
      <c r="E181" s="41"/>
      <c r="F181" s="219" t="s">
        <v>441</v>
      </c>
      <c r="G181" s="41"/>
      <c r="H181" s="41"/>
      <c r="I181" s="220"/>
      <c r="J181" s="41"/>
      <c r="K181" s="41"/>
      <c r="L181" s="45"/>
      <c r="M181" s="221"/>
      <c r="N181" s="222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127</v>
      </c>
      <c r="AU181" s="18" t="s">
        <v>82</v>
      </c>
    </row>
    <row r="182" s="2" customFormat="1">
      <c r="A182" s="39"/>
      <c r="B182" s="40"/>
      <c r="C182" s="41"/>
      <c r="D182" s="223" t="s">
        <v>129</v>
      </c>
      <c r="E182" s="41"/>
      <c r="F182" s="224" t="s">
        <v>442</v>
      </c>
      <c r="G182" s="41"/>
      <c r="H182" s="41"/>
      <c r="I182" s="220"/>
      <c r="J182" s="41"/>
      <c r="K182" s="41"/>
      <c r="L182" s="45"/>
      <c r="M182" s="221"/>
      <c r="N182" s="222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129</v>
      </c>
      <c r="AU182" s="18" t="s">
        <v>82</v>
      </c>
    </row>
    <row r="183" s="13" customFormat="1">
      <c r="A183" s="13"/>
      <c r="B183" s="225"/>
      <c r="C183" s="226"/>
      <c r="D183" s="218" t="s">
        <v>131</v>
      </c>
      <c r="E183" s="227" t="s">
        <v>19</v>
      </c>
      <c r="F183" s="228" t="s">
        <v>132</v>
      </c>
      <c r="G183" s="226"/>
      <c r="H183" s="227" t="s">
        <v>19</v>
      </c>
      <c r="I183" s="229"/>
      <c r="J183" s="226"/>
      <c r="K183" s="226"/>
      <c r="L183" s="230"/>
      <c r="M183" s="231"/>
      <c r="N183" s="232"/>
      <c r="O183" s="232"/>
      <c r="P183" s="232"/>
      <c r="Q183" s="232"/>
      <c r="R183" s="232"/>
      <c r="S183" s="232"/>
      <c r="T183" s="23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4" t="s">
        <v>131</v>
      </c>
      <c r="AU183" s="234" t="s">
        <v>82</v>
      </c>
      <c r="AV183" s="13" t="s">
        <v>80</v>
      </c>
      <c r="AW183" s="13" t="s">
        <v>33</v>
      </c>
      <c r="AX183" s="13" t="s">
        <v>72</v>
      </c>
      <c r="AY183" s="234" t="s">
        <v>118</v>
      </c>
    </row>
    <row r="184" s="14" customFormat="1">
      <c r="A184" s="14"/>
      <c r="B184" s="235"/>
      <c r="C184" s="236"/>
      <c r="D184" s="218" t="s">
        <v>131</v>
      </c>
      <c r="E184" s="237" t="s">
        <v>19</v>
      </c>
      <c r="F184" s="238" t="s">
        <v>443</v>
      </c>
      <c r="G184" s="236"/>
      <c r="H184" s="239">
        <v>1</v>
      </c>
      <c r="I184" s="240"/>
      <c r="J184" s="236"/>
      <c r="K184" s="236"/>
      <c r="L184" s="241"/>
      <c r="M184" s="242"/>
      <c r="N184" s="243"/>
      <c r="O184" s="243"/>
      <c r="P184" s="243"/>
      <c r="Q184" s="243"/>
      <c r="R184" s="243"/>
      <c r="S184" s="243"/>
      <c r="T184" s="244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5" t="s">
        <v>131</v>
      </c>
      <c r="AU184" s="245" t="s">
        <v>82</v>
      </c>
      <c r="AV184" s="14" t="s">
        <v>82</v>
      </c>
      <c r="AW184" s="14" t="s">
        <v>33</v>
      </c>
      <c r="AX184" s="14" t="s">
        <v>80</v>
      </c>
      <c r="AY184" s="245" t="s">
        <v>118</v>
      </c>
    </row>
    <row r="185" s="2" customFormat="1" ht="33" customHeight="1">
      <c r="A185" s="39"/>
      <c r="B185" s="40"/>
      <c r="C185" s="205" t="s">
        <v>248</v>
      </c>
      <c r="D185" s="205" t="s">
        <v>120</v>
      </c>
      <c r="E185" s="206" t="s">
        <v>276</v>
      </c>
      <c r="F185" s="207" t="s">
        <v>277</v>
      </c>
      <c r="G185" s="208" t="s">
        <v>235</v>
      </c>
      <c r="H185" s="209">
        <v>1</v>
      </c>
      <c r="I185" s="210"/>
      <c r="J185" s="211">
        <f>ROUND(I185*H185,2)</f>
        <v>0</v>
      </c>
      <c r="K185" s="207" t="s">
        <v>227</v>
      </c>
      <c r="L185" s="45"/>
      <c r="M185" s="212" t="s">
        <v>19</v>
      </c>
      <c r="N185" s="213" t="s">
        <v>43</v>
      </c>
      <c r="O185" s="85"/>
      <c r="P185" s="214">
        <f>O185*H185</f>
        <v>0</v>
      </c>
      <c r="Q185" s="214">
        <v>2.1167600000000002</v>
      </c>
      <c r="R185" s="214">
        <f>Q185*H185</f>
        <v>2.1167600000000002</v>
      </c>
      <c r="S185" s="214">
        <v>0</v>
      </c>
      <c r="T185" s="215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16" t="s">
        <v>125</v>
      </c>
      <c r="AT185" s="216" t="s">
        <v>120</v>
      </c>
      <c r="AU185" s="216" t="s">
        <v>82</v>
      </c>
      <c r="AY185" s="18" t="s">
        <v>118</v>
      </c>
      <c r="BE185" s="217">
        <f>IF(N185="základní",J185,0)</f>
        <v>0</v>
      </c>
      <c r="BF185" s="217">
        <f>IF(N185="snížená",J185,0)</f>
        <v>0</v>
      </c>
      <c r="BG185" s="217">
        <f>IF(N185="zákl. přenesená",J185,0)</f>
        <v>0</v>
      </c>
      <c r="BH185" s="217">
        <f>IF(N185="sníž. přenesená",J185,0)</f>
        <v>0</v>
      </c>
      <c r="BI185" s="217">
        <f>IF(N185="nulová",J185,0)</f>
        <v>0</v>
      </c>
      <c r="BJ185" s="18" t="s">
        <v>80</v>
      </c>
      <c r="BK185" s="217">
        <f>ROUND(I185*H185,2)</f>
        <v>0</v>
      </c>
      <c r="BL185" s="18" t="s">
        <v>125</v>
      </c>
      <c r="BM185" s="216" t="s">
        <v>444</v>
      </c>
    </row>
    <row r="186" s="2" customFormat="1">
      <c r="A186" s="39"/>
      <c r="B186" s="40"/>
      <c r="C186" s="41"/>
      <c r="D186" s="218" t="s">
        <v>127</v>
      </c>
      <c r="E186" s="41"/>
      <c r="F186" s="219" t="s">
        <v>279</v>
      </c>
      <c r="G186" s="41"/>
      <c r="H186" s="41"/>
      <c r="I186" s="220"/>
      <c r="J186" s="41"/>
      <c r="K186" s="41"/>
      <c r="L186" s="45"/>
      <c r="M186" s="221"/>
      <c r="N186" s="222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127</v>
      </c>
      <c r="AU186" s="18" t="s">
        <v>82</v>
      </c>
    </row>
    <row r="187" s="14" customFormat="1">
      <c r="A187" s="14"/>
      <c r="B187" s="235"/>
      <c r="C187" s="236"/>
      <c r="D187" s="218" t="s">
        <v>131</v>
      </c>
      <c r="E187" s="237" t="s">
        <v>19</v>
      </c>
      <c r="F187" s="238" t="s">
        <v>280</v>
      </c>
      <c r="G187" s="236"/>
      <c r="H187" s="239">
        <v>1</v>
      </c>
      <c r="I187" s="240"/>
      <c r="J187" s="236"/>
      <c r="K187" s="236"/>
      <c r="L187" s="241"/>
      <c r="M187" s="242"/>
      <c r="N187" s="243"/>
      <c r="O187" s="243"/>
      <c r="P187" s="243"/>
      <c r="Q187" s="243"/>
      <c r="R187" s="243"/>
      <c r="S187" s="243"/>
      <c r="T187" s="244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5" t="s">
        <v>131</v>
      </c>
      <c r="AU187" s="245" t="s">
        <v>82</v>
      </c>
      <c r="AV187" s="14" t="s">
        <v>82</v>
      </c>
      <c r="AW187" s="14" t="s">
        <v>33</v>
      </c>
      <c r="AX187" s="14" t="s">
        <v>80</v>
      </c>
      <c r="AY187" s="245" t="s">
        <v>118</v>
      </c>
    </row>
    <row r="188" s="2" customFormat="1" ht="24.15" customHeight="1">
      <c r="A188" s="39"/>
      <c r="B188" s="40"/>
      <c r="C188" s="205" t="s">
        <v>255</v>
      </c>
      <c r="D188" s="205" t="s">
        <v>120</v>
      </c>
      <c r="E188" s="206" t="s">
        <v>287</v>
      </c>
      <c r="F188" s="207" t="s">
        <v>288</v>
      </c>
      <c r="G188" s="208" t="s">
        <v>235</v>
      </c>
      <c r="H188" s="209">
        <v>3</v>
      </c>
      <c r="I188" s="210"/>
      <c r="J188" s="211">
        <f>ROUND(I188*H188,2)</f>
        <v>0</v>
      </c>
      <c r="K188" s="207" t="s">
        <v>227</v>
      </c>
      <c r="L188" s="45"/>
      <c r="M188" s="212" t="s">
        <v>19</v>
      </c>
      <c r="N188" s="213" t="s">
        <v>43</v>
      </c>
      <c r="O188" s="85"/>
      <c r="P188" s="214">
        <f>O188*H188</f>
        <v>0</v>
      </c>
      <c r="Q188" s="214">
        <v>0.047350000000000003</v>
      </c>
      <c r="R188" s="214">
        <f>Q188*H188</f>
        <v>0.14205000000000001</v>
      </c>
      <c r="S188" s="214">
        <v>0</v>
      </c>
      <c r="T188" s="215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16" t="s">
        <v>125</v>
      </c>
      <c r="AT188" s="216" t="s">
        <v>120</v>
      </c>
      <c r="AU188" s="216" t="s">
        <v>82</v>
      </c>
      <c r="AY188" s="18" t="s">
        <v>118</v>
      </c>
      <c r="BE188" s="217">
        <f>IF(N188="základní",J188,0)</f>
        <v>0</v>
      </c>
      <c r="BF188" s="217">
        <f>IF(N188="snížená",J188,0)</f>
        <v>0</v>
      </c>
      <c r="BG188" s="217">
        <f>IF(N188="zákl. přenesená",J188,0)</f>
        <v>0</v>
      </c>
      <c r="BH188" s="217">
        <f>IF(N188="sníž. přenesená",J188,0)</f>
        <v>0</v>
      </c>
      <c r="BI188" s="217">
        <f>IF(N188="nulová",J188,0)</f>
        <v>0</v>
      </c>
      <c r="BJ188" s="18" t="s">
        <v>80</v>
      </c>
      <c r="BK188" s="217">
        <f>ROUND(I188*H188,2)</f>
        <v>0</v>
      </c>
      <c r="BL188" s="18" t="s">
        <v>125</v>
      </c>
      <c r="BM188" s="216" t="s">
        <v>445</v>
      </c>
    </row>
    <row r="189" s="2" customFormat="1">
      <c r="A189" s="39"/>
      <c r="B189" s="40"/>
      <c r="C189" s="41"/>
      <c r="D189" s="218" t="s">
        <v>127</v>
      </c>
      <c r="E189" s="41"/>
      <c r="F189" s="219" t="s">
        <v>290</v>
      </c>
      <c r="G189" s="41"/>
      <c r="H189" s="41"/>
      <c r="I189" s="220"/>
      <c r="J189" s="41"/>
      <c r="K189" s="41"/>
      <c r="L189" s="45"/>
      <c r="M189" s="221"/>
      <c r="N189" s="222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127</v>
      </c>
      <c r="AU189" s="18" t="s">
        <v>82</v>
      </c>
    </row>
    <row r="190" s="13" customFormat="1">
      <c r="A190" s="13"/>
      <c r="B190" s="225"/>
      <c r="C190" s="226"/>
      <c r="D190" s="218" t="s">
        <v>131</v>
      </c>
      <c r="E190" s="227" t="s">
        <v>19</v>
      </c>
      <c r="F190" s="228" t="s">
        <v>132</v>
      </c>
      <c r="G190" s="226"/>
      <c r="H190" s="227" t="s">
        <v>19</v>
      </c>
      <c r="I190" s="229"/>
      <c r="J190" s="226"/>
      <c r="K190" s="226"/>
      <c r="L190" s="230"/>
      <c r="M190" s="231"/>
      <c r="N190" s="232"/>
      <c r="O190" s="232"/>
      <c r="P190" s="232"/>
      <c r="Q190" s="232"/>
      <c r="R190" s="232"/>
      <c r="S190" s="232"/>
      <c r="T190" s="23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4" t="s">
        <v>131</v>
      </c>
      <c r="AU190" s="234" t="s">
        <v>82</v>
      </c>
      <c r="AV190" s="13" t="s">
        <v>80</v>
      </c>
      <c r="AW190" s="13" t="s">
        <v>33</v>
      </c>
      <c r="AX190" s="13" t="s">
        <v>72</v>
      </c>
      <c r="AY190" s="234" t="s">
        <v>118</v>
      </c>
    </row>
    <row r="191" s="14" customFormat="1">
      <c r="A191" s="14"/>
      <c r="B191" s="235"/>
      <c r="C191" s="236"/>
      <c r="D191" s="218" t="s">
        <v>131</v>
      </c>
      <c r="E191" s="237" t="s">
        <v>19</v>
      </c>
      <c r="F191" s="238" t="s">
        <v>291</v>
      </c>
      <c r="G191" s="236"/>
      <c r="H191" s="239">
        <v>3</v>
      </c>
      <c r="I191" s="240"/>
      <c r="J191" s="236"/>
      <c r="K191" s="236"/>
      <c r="L191" s="241"/>
      <c r="M191" s="242"/>
      <c r="N191" s="243"/>
      <c r="O191" s="243"/>
      <c r="P191" s="243"/>
      <c r="Q191" s="243"/>
      <c r="R191" s="243"/>
      <c r="S191" s="243"/>
      <c r="T191" s="244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5" t="s">
        <v>131</v>
      </c>
      <c r="AU191" s="245" t="s">
        <v>82</v>
      </c>
      <c r="AV191" s="14" t="s">
        <v>82</v>
      </c>
      <c r="AW191" s="14" t="s">
        <v>33</v>
      </c>
      <c r="AX191" s="14" t="s">
        <v>80</v>
      </c>
      <c r="AY191" s="245" t="s">
        <v>118</v>
      </c>
    </row>
    <row r="192" s="13" customFormat="1">
      <c r="A192" s="13"/>
      <c r="B192" s="225"/>
      <c r="C192" s="226"/>
      <c r="D192" s="218" t="s">
        <v>131</v>
      </c>
      <c r="E192" s="227" t="s">
        <v>19</v>
      </c>
      <c r="F192" s="228" t="s">
        <v>292</v>
      </c>
      <c r="G192" s="226"/>
      <c r="H192" s="227" t="s">
        <v>19</v>
      </c>
      <c r="I192" s="229"/>
      <c r="J192" s="226"/>
      <c r="K192" s="226"/>
      <c r="L192" s="230"/>
      <c r="M192" s="231"/>
      <c r="N192" s="232"/>
      <c r="O192" s="232"/>
      <c r="P192" s="232"/>
      <c r="Q192" s="232"/>
      <c r="R192" s="232"/>
      <c r="S192" s="232"/>
      <c r="T192" s="23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4" t="s">
        <v>131</v>
      </c>
      <c r="AU192" s="234" t="s">
        <v>82</v>
      </c>
      <c r="AV192" s="13" t="s">
        <v>80</v>
      </c>
      <c r="AW192" s="13" t="s">
        <v>33</v>
      </c>
      <c r="AX192" s="13" t="s">
        <v>72</v>
      </c>
      <c r="AY192" s="234" t="s">
        <v>118</v>
      </c>
    </row>
    <row r="193" s="2" customFormat="1" ht="33" customHeight="1">
      <c r="A193" s="39"/>
      <c r="B193" s="40"/>
      <c r="C193" s="205" t="s">
        <v>260</v>
      </c>
      <c r="D193" s="205" t="s">
        <v>120</v>
      </c>
      <c r="E193" s="206" t="s">
        <v>446</v>
      </c>
      <c r="F193" s="207" t="s">
        <v>447</v>
      </c>
      <c r="G193" s="208" t="s">
        <v>138</v>
      </c>
      <c r="H193" s="209">
        <v>6.048</v>
      </c>
      <c r="I193" s="210"/>
      <c r="J193" s="211">
        <f>ROUND(I193*H193,2)</f>
        <v>0</v>
      </c>
      <c r="K193" s="207" t="s">
        <v>124</v>
      </c>
      <c r="L193" s="45"/>
      <c r="M193" s="212" t="s">
        <v>19</v>
      </c>
      <c r="N193" s="213" t="s">
        <v>43</v>
      </c>
      <c r="O193" s="85"/>
      <c r="P193" s="214">
        <f>O193*H193</f>
        <v>0</v>
      </c>
      <c r="Q193" s="214">
        <v>0.050889999999999998</v>
      </c>
      <c r="R193" s="214">
        <f>Q193*H193</f>
        <v>0.30778272000000001</v>
      </c>
      <c r="S193" s="214">
        <v>0</v>
      </c>
      <c r="T193" s="215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16" t="s">
        <v>125</v>
      </c>
      <c r="AT193" s="216" t="s">
        <v>120</v>
      </c>
      <c r="AU193" s="216" t="s">
        <v>82</v>
      </c>
      <c r="AY193" s="18" t="s">
        <v>118</v>
      </c>
      <c r="BE193" s="217">
        <f>IF(N193="základní",J193,0)</f>
        <v>0</v>
      </c>
      <c r="BF193" s="217">
        <f>IF(N193="snížená",J193,0)</f>
        <v>0</v>
      </c>
      <c r="BG193" s="217">
        <f>IF(N193="zákl. přenesená",J193,0)</f>
        <v>0</v>
      </c>
      <c r="BH193" s="217">
        <f>IF(N193="sníž. přenesená",J193,0)</f>
        <v>0</v>
      </c>
      <c r="BI193" s="217">
        <f>IF(N193="nulová",J193,0)</f>
        <v>0</v>
      </c>
      <c r="BJ193" s="18" t="s">
        <v>80</v>
      </c>
      <c r="BK193" s="217">
        <f>ROUND(I193*H193,2)</f>
        <v>0</v>
      </c>
      <c r="BL193" s="18" t="s">
        <v>125</v>
      </c>
      <c r="BM193" s="216" t="s">
        <v>448</v>
      </c>
    </row>
    <row r="194" s="2" customFormat="1">
      <c r="A194" s="39"/>
      <c r="B194" s="40"/>
      <c r="C194" s="41"/>
      <c r="D194" s="218" t="s">
        <v>127</v>
      </c>
      <c r="E194" s="41"/>
      <c r="F194" s="219" t="s">
        <v>449</v>
      </c>
      <c r="G194" s="41"/>
      <c r="H194" s="41"/>
      <c r="I194" s="220"/>
      <c r="J194" s="41"/>
      <c r="K194" s="41"/>
      <c r="L194" s="45"/>
      <c r="M194" s="221"/>
      <c r="N194" s="222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127</v>
      </c>
      <c r="AU194" s="18" t="s">
        <v>82</v>
      </c>
    </row>
    <row r="195" s="2" customFormat="1">
      <c r="A195" s="39"/>
      <c r="B195" s="40"/>
      <c r="C195" s="41"/>
      <c r="D195" s="223" t="s">
        <v>129</v>
      </c>
      <c r="E195" s="41"/>
      <c r="F195" s="224" t="s">
        <v>450</v>
      </c>
      <c r="G195" s="41"/>
      <c r="H195" s="41"/>
      <c r="I195" s="220"/>
      <c r="J195" s="41"/>
      <c r="K195" s="41"/>
      <c r="L195" s="45"/>
      <c r="M195" s="221"/>
      <c r="N195" s="222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129</v>
      </c>
      <c r="AU195" s="18" t="s">
        <v>82</v>
      </c>
    </row>
    <row r="196" s="13" customFormat="1">
      <c r="A196" s="13"/>
      <c r="B196" s="225"/>
      <c r="C196" s="226"/>
      <c r="D196" s="218" t="s">
        <v>131</v>
      </c>
      <c r="E196" s="227" t="s">
        <v>19</v>
      </c>
      <c r="F196" s="228" t="s">
        <v>132</v>
      </c>
      <c r="G196" s="226"/>
      <c r="H196" s="227" t="s">
        <v>19</v>
      </c>
      <c r="I196" s="229"/>
      <c r="J196" s="226"/>
      <c r="K196" s="226"/>
      <c r="L196" s="230"/>
      <c r="M196" s="231"/>
      <c r="N196" s="232"/>
      <c r="O196" s="232"/>
      <c r="P196" s="232"/>
      <c r="Q196" s="232"/>
      <c r="R196" s="232"/>
      <c r="S196" s="232"/>
      <c r="T196" s="23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4" t="s">
        <v>131</v>
      </c>
      <c r="AU196" s="234" t="s">
        <v>82</v>
      </c>
      <c r="AV196" s="13" t="s">
        <v>80</v>
      </c>
      <c r="AW196" s="13" t="s">
        <v>33</v>
      </c>
      <c r="AX196" s="13" t="s">
        <v>72</v>
      </c>
      <c r="AY196" s="234" t="s">
        <v>118</v>
      </c>
    </row>
    <row r="197" s="13" customFormat="1">
      <c r="A197" s="13"/>
      <c r="B197" s="225"/>
      <c r="C197" s="226"/>
      <c r="D197" s="218" t="s">
        <v>131</v>
      </c>
      <c r="E197" s="227" t="s">
        <v>19</v>
      </c>
      <c r="F197" s="228" t="s">
        <v>451</v>
      </c>
      <c r="G197" s="226"/>
      <c r="H197" s="227" t="s">
        <v>19</v>
      </c>
      <c r="I197" s="229"/>
      <c r="J197" s="226"/>
      <c r="K197" s="226"/>
      <c r="L197" s="230"/>
      <c r="M197" s="231"/>
      <c r="N197" s="232"/>
      <c r="O197" s="232"/>
      <c r="P197" s="232"/>
      <c r="Q197" s="232"/>
      <c r="R197" s="232"/>
      <c r="S197" s="232"/>
      <c r="T197" s="23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4" t="s">
        <v>131</v>
      </c>
      <c r="AU197" s="234" t="s">
        <v>82</v>
      </c>
      <c r="AV197" s="13" t="s">
        <v>80</v>
      </c>
      <c r="AW197" s="13" t="s">
        <v>33</v>
      </c>
      <c r="AX197" s="13" t="s">
        <v>72</v>
      </c>
      <c r="AY197" s="234" t="s">
        <v>118</v>
      </c>
    </row>
    <row r="198" s="14" customFormat="1">
      <c r="A198" s="14"/>
      <c r="B198" s="235"/>
      <c r="C198" s="236"/>
      <c r="D198" s="218" t="s">
        <v>131</v>
      </c>
      <c r="E198" s="237" t="s">
        <v>19</v>
      </c>
      <c r="F198" s="238" t="s">
        <v>452</v>
      </c>
      <c r="G198" s="236"/>
      <c r="H198" s="239">
        <v>6.048</v>
      </c>
      <c r="I198" s="240"/>
      <c r="J198" s="236"/>
      <c r="K198" s="236"/>
      <c r="L198" s="241"/>
      <c r="M198" s="242"/>
      <c r="N198" s="243"/>
      <c r="O198" s="243"/>
      <c r="P198" s="243"/>
      <c r="Q198" s="243"/>
      <c r="R198" s="243"/>
      <c r="S198" s="243"/>
      <c r="T198" s="244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5" t="s">
        <v>131</v>
      </c>
      <c r="AU198" s="245" t="s">
        <v>82</v>
      </c>
      <c r="AV198" s="14" t="s">
        <v>82</v>
      </c>
      <c r="AW198" s="14" t="s">
        <v>33</v>
      </c>
      <c r="AX198" s="14" t="s">
        <v>80</v>
      </c>
      <c r="AY198" s="245" t="s">
        <v>118</v>
      </c>
    </row>
    <row r="199" s="2" customFormat="1" ht="33" customHeight="1">
      <c r="A199" s="39"/>
      <c r="B199" s="40"/>
      <c r="C199" s="205" t="s">
        <v>264</v>
      </c>
      <c r="D199" s="205" t="s">
        <v>120</v>
      </c>
      <c r="E199" s="206" t="s">
        <v>453</v>
      </c>
      <c r="F199" s="207" t="s">
        <v>454</v>
      </c>
      <c r="G199" s="208" t="s">
        <v>235</v>
      </c>
      <c r="H199" s="209">
        <v>1</v>
      </c>
      <c r="I199" s="210"/>
      <c r="J199" s="211">
        <f>ROUND(I199*H199,2)</f>
        <v>0</v>
      </c>
      <c r="K199" s="207" t="s">
        <v>227</v>
      </c>
      <c r="L199" s="45"/>
      <c r="M199" s="212" t="s">
        <v>19</v>
      </c>
      <c r="N199" s="213" t="s">
        <v>43</v>
      </c>
      <c r="O199" s="85"/>
      <c r="P199" s="214">
        <f>O199*H199</f>
        <v>0</v>
      </c>
      <c r="Q199" s="214">
        <v>0.0935</v>
      </c>
      <c r="R199" s="214">
        <f>Q199*H199</f>
        <v>0.0935</v>
      </c>
      <c r="S199" s="214">
        <v>0</v>
      </c>
      <c r="T199" s="215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16" t="s">
        <v>125</v>
      </c>
      <c r="AT199" s="216" t="s">
        <v>120</v>
      </c>
      <c r="AU199" s="216" t="s">
        <v>82</v>
      </c>
      <c r="AY199" s="18" t="s">
        <v>118</v>
      </c>
      <c r="BE199" s="217">
        <f>IF(N199="základní",J199,0)</f>
        <v>0</v>
      </c>
      <c r="BF199" s="217">
        <f>IF(N199="snížená",J199,0)</f>
        <v>0</v>
      </c>
      <c r="BG199" s="217">
        <f>IF(N199="zákl. přenesená",J199,0)</f>
        <v>0</v>
      </c>
      <c r="BH199" s="217">
        <f>IF(N199="sníž. přenesená",J199,0)</f>
        <v>0</v>
      </c>
      <c r="BI199" s="217">
        <f>IF(N199="nulová",J199,0)</f>
        <v>0</v>
      </c>
      <c r="BJ199" s="18" t="s">
        <v>80</v>
      </c>
      <c r="BK199" s="217">
        <f>ROUND(I199*H199,2)</f>
        <v>0</v>
      </c>
      <c r="BL199" s="18" t="s">
        <v>125</v>
      </c>
      <c r="BM199" s="216" t="s">
        <v>455</v>
      </c>
    </row>
    <row r="200" s="2" customFormat="1">
      <c r="A200" s="39"/>
      <c r="B200" s="40"/>
      <c r="C200" s="41"/>
      <c r="D200" s="218" t="s">
        <v>127</v>
      </c>
      <c r="E200" s="41"/>
      <c r="F200" s="219" t="s">
        <v>454</v>
      </c>
      <c r="G200" s="41"/>
      <c r="H200" s="41"/>
      <c r="I200" s="220"/>
      <c r="J200" s="41"/>
      <c r="K200" s="41"/>
      <c r="L200" s="45"/>
      <c r="M200" s="221"/>
      <c r="N200" s="222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127</v>
      </c>
      <c r="AU200" s="18" t="s">
        <v>82</v>
      </c>
    </row>
    <row r="201" s="13" customFormat="1">
      <c r="A201" s="13"/>
      <c r="B201" s="225"/>
      <c r="C201" s="226"/>
      <c r="D201" s="218" t="s">
        <v>131</v>
      </c>
      <c r="E201" s="227" t="s">
        <v>19</v>
      </c>
      <c r="F201" s="228" t="s">
        <v>132</v>
      </c>
      <c r="G201" s="226"/>
      <c r="H201" s="227" t="s">
        <v>19</v>
      </c>
      <c r="I201" s="229"/>
      <c r="J201" s="226"/>
      <c r="K201" s="226"/>
      <c r="L201" s="230"/>
      <c r="M201" s="231"/>
      <c r="N201" s="232"/>
      <c r="O201" s="232"/>
      <c r="P201" s="232"/>
      <c r="Q201" s="232"/>
      <c r="R201" s="232"/>
      <c r="S201" s="232"/>
      <c r="T201" s="23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4" t="s">
        <v>131</v>
      </c>
      <c r="AU201" s="234" t="s">
        <v>82</v>
      </c>
      <c r="AV201" s="13" t="s">
        <v>80</v>
      </c>
      <c r="AW201" s="13" t="s">
        <v>33</v>
      </c>
      <c r="AX201" s="13" t="s">
        <v>72</v>
      </c>
      <c r="AY201" s="234" t="s">
        <v>118</v>
      </c>
    </row>
    <row r="202" s="13" customFormat="1">
      <c r="A202" s="13"/>
      <c r="B202" s="225"/>
      <c r="C202" s="226"/>
      <c r="D202" s="218" t="s">
        <v>131</v>
      </c>
      <c r="E202" s="227" t="s">
        <v>19</v>
      </c>
      <c r="F202" s="228" t="s">
        <v>451</v>
      </c>
      <c r="G202" s="226"/>
      <c r="H202" s="227" t="s">
        <v>19</v>
      </c>
      <c r="I202" s="229"/>
      <c r="J202" s="226"/>
      <c r="K202" s="226"/>
      <c r="L202" s="230"/>
      <c r="M202" s="231"/>
      <c r="N202" s="232"/>
      <c r="O202" s="232"/>
      <c r="P202" s="232"/>
      <c r="Q202" s="232"/>
      <c r="R202" s="232"/>
      <c r="S202" s="232"/>
      <c r="T202" s="23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4" t="s">
        <v>131</v>
      </c>
      <c r="AU202" s="234" t="s">
        <v>82</v>
      </c>
      <c r="AV202" s="13" t="s">
        <v>80</v>
      </c>
      <c r="AW202" s="13" t="s">
        <v>33</v>
      </c>
      <c r="AX202" s="13" t="s">
        <v>72</v>
      </c>
      <c r="AY202" s="234" t="s">
        <v>118</v>
      </c>
    </row>
    <row r="203" s="14" customFormat="1">
      <c r="A203" s="14"/>
      <c r="B203" s="235"/>
      <c r="C203" s="236"/>
      <c r="D203" s="218" t="s">
        <v>131</v>
      </c>
      <c r="E203" s="237" t="s">
        <v>19</v>
      </c>
      <c r="F203" s="238" t="s">
        <v>456</v>
      </c>
      <c r="G203" s="236"/>
      <c r="H203" s="239">
        <v>1</v>
      </c>
      <c r="I203" s="240"/>
      <c r="J203" s="236"/>
      <c r="K203" s="236"/>
      <c r="L203" s="241"/>
      <c r="M203" s="242"/>
      <c r="N203" s="243"/>
      <c r="O203" s="243"/>
      <c r="P203" s="243"/>
      <c r="Q203" s="243"/>
      <c r="R203" s="243"/>
      <c r="S203" s="243"/>
      <c r="T203" s="244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5" t="s">
        <v>131</v>
      </c>
      <c r="AU203" s="245" t="s">
        <v>82</v>
      </c>
      <c r="AV203" s="14" t="s">
        <v>82</v>
      </c>
      <c r="AW203" s="14" t="s">
        <v>33</v>
      </c>
      <c r="AX203" s="14" t="s">
        <v>80</v>
      </c>
      <c r="AY203" s="245" t="s">
        <v>118</v>
      </c>
    </row>
    <row r="204" s="12" customFormat="1" ht="22.8" customHeight="1">
      <c r="A204" s="12"/>
      <c r="B204" s="189"/>
      <c r="C204" s="190"/>
      <c r="D204" s="191" t="s">
        <v>71</v>
      </c>
      <c r="E204" s="203" t="s">
        <v>457</v>
      </c>
      <c r="F204" s="203" t="s">
        <v>458</v>
      </c>
      <c r="G204" s="190"/>
      <c r="H204" s="190"/>
      <c r="I204" s="193"/>
      <c r="J204" s="204">
        <f>BK204</f>
        <v>0</v>
      </c>
      <c r="K204" s="190"/>
      <c r="L204" s="195"/>
      <c r="M204" s="196"/>
      <c r="N204" s="197"/>
      <c r="O204" s="197"/>
      <c r="P204" s="198">
        <f>SUM(P205:P210)</f>
        <v>0</v>
      </c>
      <c r="Q204" s="197"/>
      <c r="R204" s="198">
        <f>SUM(R205:R210)</f>
        <v>0.047941200000000003</v>
      </c>
      <c r="S204" s="197"/>
      <c r="T204" s="199">
        <f>SUM(T205:T210)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00" t="s">
        <v>80</v>
      </c>
      <c r="AT204" s="201" t="s">
        <v>71</v>
      </c>
      <c r="AU204" s="201" t="s">
        <v>80</v>
      </c>
      <c r="AY204" s="200" t="s">
        <v>118</v>
      </c>
      <c r="BK204" s="202">
        <f>SUM(BK205:BK210)</f>
        <v>0</v>
      </c>
    </row>
    <row r="205" s="2" customFormat="1" ht="24.15" customHeight="1">
      <c r="A205" s="39"/>
      <c r="B205" s="40"/>
      <c r="C205" s="205" t="s">
        <v>7</v>
      </c>
      <c r="D205" s="205" t="s">
        <v>120</v>
      </c>
      <c r="E205" s="206" t="s">
        <v>459</v>
      </c>
      <c r="F205" s="207" t="s">
        <v>460</v>
      </c>
      <c r="G205" s="208" t="s">
        <v>123</v>
      </c>
      <c r="H205" s="209">
        <v>69.480000000000004</v>
      </c>
      <c r="I205" s="210"/>
      <c r="J205" s="211">
        <f>ROUND(I205*H205,2)</f>
        <v>0</v>
      </c>
      <c r="K205" s="207" t="s">
        <v>124</v>
      </c>
      <c r="L205" s="45"/>
      <c r="M205" s="212" t="s">
        <v>19</v>
      </c>
      <c r="N205" s="213" t="s">
        <v>43</v>
      </c>
      <c r="O205" s="85"/>
      <c r="P205" s="214">
        <f>O205*H205</f>
        <v>0</v>
      </c>
      <c r="Q205" s="214">
        <v>0.00068999999999999997</v>
      </c>
      <c r="R205" s="214">
        <f>Q205*H205</f>
        <v>0.047941200000000003</v>
      </c>
      <c r="S205" s="214">
        <v>0</v>
      </c>
      <c r="T205" s="215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16" t="s">
        <v>125</v>
      </c>
      <c r="AT205" s="216" t="s">
        <v>120</v>
      </c>
      <c r="AU205" s="216" t="s">
        <v>82</v>
      </c>
      <c r="AY205" s="18" t="s">
        <v>118</v>
      </c>
      <c r="BE205" s="217">
        <f>IF(N205="základní",J205,0)</f>
        <v>0</v>
      </c>
      <c r="BF205" s="217">
        <f>IF(N205="snížená",J205,0)</f>
        <v>0</v>
      </c>
      <c r="BG205" s="217">
        <f>IF(N205="zákl. přenesená",J205,0)</f>
        <v>0</v>
      </c>
      <c r="BH205" s="217">
        <f>IF(N205="sníž. přenesená",J205,0)</f>
        <v>0</v>
      </c>
      <c r="BI205" s="217">
        <f>IF(N205="nulová",J205,0)</f>
        <v>0</v>
      </c>
      <c r="BJ205" s="18" t="s">
        <v>80</v>
      </c>
      <c r="BK205" s="217">
        <f>ROUND(I205*H205,2)</f>
        <v>0</v>
      </c>
      <c r="BL205" s="18" t="s">
        <v>125</v>
      </c>
      <c r="BM205" s="216" t="s">
        <v>461</v>
      </c>
    </row>
    <row r="206" s="2" customFormat="1">
      <c r="A206" s="39"/>
      <c r="B206" s="40"/>
      <c r="C206" s="41"/>
      <c r="D206" s="218" t="s">
        <v>127</v>
      </c>
      <c r="E206" s="41"/>
      <c r="F206" s="219" t="s">
        <v>462</v>
      </c>
      <c r="G206" s="41"/>
      <c r="H206" s="41"/>
      <c r="I206" s="220"/>
      <c r="J206" s="41"/>
      <c r="K206" s="41"/>
      <c r="L206" s="45"/>
      <c r="M206" s="221"/>
      <c r="N206" s="222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127</v>
      </c>
      <c r="AU206" s="18" t="s">
        <v>82</v>
      </c>
    </row>
    <row r="207" s="2" customFormat="1">
      <c r="A207" s="39"/>
      <c r="B207" s="40"/>
      <c r="C207" s="41"/>
      <c r="D207" s="223" t="s">
        <v>129</v>
      </c>
      <c r="E207" s="41"/>
      <c r="F207" s="224" t="s">
        <v>463</v>
      </c>
      <c r="G207" s="41"/>
      <c r="H207" s="41"/>
      <c r="I207" s="220"/>
      <c r="J207" s="41"/>
      <c r="K207" s="41"/>
      <c r="L207" s="45"/>
      <c r="M207" s="221"/>
      <c r="N207" s="222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129</v>
      </c>
      <c r="AU207" s="18" t="s">
        <v>82</v>
      </c>
    </row>
    <row r="208" s="13" customFormat="1">
      <c r="A208" s="13"/>
      <c r="B208" s="225"/>
      <c r="C208" s="226"/>
      <c r="D208" s="218" t="s">
        <v>131</v>
      </c>
      <c r="E208" s="227" t="s">
        <v>19</v>
      </c>
      <c r="F208" s="228" t="s">
        <v>132</v>
      </c>
      <c r="G208" s="226"/>
      <c r="H208" s="227" t="s">
        <v>19</v>
      </c>
      <c r="I208" s="229"/>
      <c r="J208" s="226"/>
      <c r="K208" s="226"/>
      <c r="L208" s="230"/>
      <c r="M208" s="231"/>
      <c r="N208" s="232"/>
      <c r="O208" s="232"/>
      <c r="P208" s="232"/>
      <c r="Q208" s="232"/>
      <c r="R208" s="232"/>
      <c r="S208" s="232"/>
      <c r="T208" s="23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4" t="s">
        <v>131</v>
      </c>
      <c r="AU208" s="234" t="s">
        <v>82</v>
      </c>
      <c r="AV208" s="13" t="s">
        <v>80</v>
      </c>
      <c r="AW208" s="13" t="s">
        <v>33</v>
      </c>
      <c r="AX208" s="13" t="s">
        <v>72</v>
      </c>
      <c r="AY208" s="234" t="s">
        <v>118</v>
      </c>
    </row>
    <row r="209" s="13" customFormat="1">
      <c r="A209" s="13"/>
      <c r="B209" s="225"/>
      <c r="C209" s="226"/>
      <c r="D209" s="218" t="s">
        <v>131</v>
      </c>
      <c r="E209" s="227" t="s">
        <v>19</v>
      </c>
      <c r="F209" s="228" t="s">
        <v>451</v>
      </c>
      <c r="G209" s="226"/>
      <c r="H209" s="227" t="s">
        <v>19</v>
      </c>
      <c r="I209" s="229"/>
      <c r="J209" s="226"/>
      <c r="K209" s="226"/>
      <c r="L209" s="230"/>
      <c r="M209" s="231"/>
      <c r="N209" s="232"/>
      <c r="O209" s="232"/>
      <c r="P209" s="232"/>
      <c r="Q209" s="232"/>
      <c r="R209" s="232"/>
      <c r="S209" s="232"/>
      <c r="T209" s="23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4" t="s">
        <v>131</v>
      </c>
      <c r="AU209" s="234" t="s">
        <v>82</v>
      </c>
      <c r="AV209" s="13" t="s">
        <v>80</v>
      </c>
      <c r="AW209" s="13" t="s">
        <v>33</v>
      </c>
      <c r="AX209" s="13" t="s">
        <v>72</v>
      </c>
      <c r="AY209" s="234" t="s">
        <v>118</v>
      </c>
    </row>
    <row r="210" s="14" customFormat="1">
      <c r="A210" s="14"/>
      <c r="B210" s="235"/>
      <c r="C210" s="236"/>
      <c r="D210" s="218" t="s">
        <v>131</v>
      </c>
      <c r="E210" s="237" t="s">
        <v>19</v>
      </c>
      <c r="F210" s="238" t="s">
        <v>464</v>
      </c>
      <c r="G210" s="236"/>
      <c r="H210" s="239">
        <v>69.480000000000004</v>
      </c>
      <c r="I210" s="240"/>
      <c r="J210" s="236"/>
      <c r="K210" s="236"/>
      <c r="L210" s="241"/>
      <c r="M210" s="242"/>
      <c r="N210" s="243"/>
      <c r="O210" s="243"/>
      <c r="P210" s="243"/>
      <c r="Q210" s="243"/>
      <c r="R210" s="243"/>
      <c r="S210" s="243"/>
      <c r="T210" s="244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5" t="s">
        <v>131</v>
      </c>
      <c r="AU210" s="245" t="s">
        <v>82</v>
      </c>
      <c r="AV210" s="14" t="s">
        <v>82</v>
      </c>
      <c r="AW210" s="14" t="s">
        <v>33</v>
      </c>
      <c r="AX210" s="14" t="s">
        <v>80</v>
      </c>
      <c r="AY210" s="245" t="s">
        <v>118</v>
      </c>
    </row>
    <row r="211" s="12" customFormat="1" ht="22.8" customHeight="1">
      <c r="A211" s="12"/>
      <c r="B211" s="189"/>
      <c r="C211" s="190"/>
      <c r="D211" s="191" t="s">
        <v>71</v>
      </c>
      <c r="E211" s="203" t="s">
        <v>465</v>
      </c>
      <c r="F211" s="203" t="s">
        <v>466</v>
      </c>
      <c r="G211" s="190"/>
      <c r="H211" s="190"/>
      <c r="I211" s="193"/>
      <c r="J211" s="204">
        <f>BK211</f>
        <v>0</v>
      </c>
      <c r="K211" s="190"/>
      <c r="L211" s="195"/>
      <c r="M211" s="196"/>
      <c r="N211" s="197"/>
      <c r="O211" s="197"/>
      <c r="P211" s="198">
        <f>SUM(P212:P222)</f>
        <v>0</v>
      </c>
      <c r="Q211" s="197"/>
      <c r="R211" s="198">
        <f>SUM(R212:R222)</f>
        <v>1.394325</v>
      </c>
      <c r="S211" s="197"/>
      <c r="T211" s="199">
        <f>SUM(T212:T222)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00" t="s">
        <v>80</v>
      </c>
      <c r="AT211" s="201" t="s">
        <v>71</v>
      </c>
      <c r="AU211" s="201" t="s">
        <v>80</v>
      </c>
      <c r="AY211" s="200" t="s">
        <v>118</v>
      </c>
      <c r="BK211" s="202">
        <f>SUM(BK212:BK222)</f>
        <v>0</v>
      </c>
    </row>
    <row r="212" s="2" customFormat="1" ht="24.15" customHeight="1">
      <c r="A212" s="39"/>
      <c r="B212" s="40"/>
      <c r="C212" s="205" t="s">
        <v>275</v>
      </c>
      <c r="D212" s="205" t="s">
        <v>120</v>
      </c>
      <c r="E212" s="206" t="s">
        <v>467</v>
      </c>
      <c r="F212" s="207" t="s">
        <v>468</v>
      </c>
      <c r="G212" s="208" t="s">
        <v>205</v>
      </c>
      <c r="H212" s="209">
        <v>4.5</v>
      </c>
      <c r="I212" s="210"/>
      <c r="J212" s="211">
        <f>ROUND(I212*H212,2)</f>
        <v>0</v>
      </c>
      <c r="K212" s="207" t="s">
        <v>124</v>
      </c>
      <c r="L212" s="45"/>
      <c r="M212" s="212" t="s">
        <v>19</v>
      </c>
      <c r="N212" s="213" t="s">
        <v>43</v>
      </c>
      <c r="O212" s="85"/>
      <c r="P212" s="214">
        <f>O212*H212</f>
        <v>0</v>
      </c>
      <c r="Q212" s="214">
        <v>0.29221000000000003</v>
      </c>
      <c r="R212" s="214">
        <f>Q212*H212</f>
        <v>1.314945</v>
      </c>
      <c r="S212" s="214">
        <v>0</v>
      </c>
      <c r="T212" s="215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16" t="s">
        <v>125</v>
      </c>
      <c r="AT212" s="216" t="s">
        <v>120</v>
      </c>
      <c r="AU212" s="216" t="s">
        <v>82</v>
      </c>
      <c r="AY212" s="18" t="s">
        <v>118</v>
      </c>
      <c r="BE212" s="217">
        <f>IF(N212="základní",J212,0)</f>
        <v>0</v>
      </c>
      <c r="BF212" s="217">
        <f>IF(N212="snížená",J212,0)</f>
        <v>0</v>
      </c>
      <c r="BG212" s="217">
        <f>IF(N212="zákl. přenesená",J212,0)</f>
        <v>0</v>
      </c>
      <c r="BH212" s="217">
        <f>IF(N212="sníž. přenesená",J212,0)</f>
        <v>0</v>
      </c>
      <c r="BI212" s="217">
        <f>IF(N212="nulová",J212,0)</f>
        <v>0</v>
      </c>
      <c r="BJ212" s="18" t="s">
        <v>80</v>
      </c>
      <c r="BK212" s="217">
        <f>ROUND(I212*H212,2)</f>
        <v>0</v>
      </c>
      <c r="BL212" s="18" t="s">
        <v>125</v>
      </c>
      <c r="BM212" s="216" t="s">
        <v>469</v>
      </c>
    </row>
    <row r="213" s="2" customFormat="1">
      <c r="A213" s="39"/>
      <c r="B213" s="40"/>
      <c r="C213" s="41"/>
      <c r="D213" s="218" t="s">
        <v>127</v>
      </c>
      <c r="E213" s="41"/>
      <c r="F213" s="219" t="s">
        <v>470</v>
      </c>
      <c r="G213" s="41"/>
      <c r="H213" s="41"/>
      <c r="I213" s="220"/>
      <c r="J213" s="41"/>
      <c r="K213" s="41"/>
      <c r="L213" s="45"/>
      <c r="M213" s="221"/>
      <c r="N213" s="222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127</v>
      </c>
      <c r="AU213" s="18" t="s">
        <v>82</v>
      </c>
    </row>
    <row r="214" s="2" customFormat="1">
      <c r="A214" s="39"/>
      <c r="B214" s="40"/>
      <c r="C214" s="41"/>
      <c r="D214" s="223" t="s">
        <v>129</v>
      </c>
      <c r="E214" s="41"/>
      <c r="F214" s="224" t="s">
        <v>471</v>
      </c>
      <c r="G214" s="41"/>
      <c r="H214" s="41"/>
      <c r="I214" s="220"/>
      <c r="J214" s="41"/>
      <c r="K214" s="41"/>
      <c r="L214" s="45"/>
      <c r="M214" s="221"/>
      <c r="N214" s="222"/>
      <c r="O214" s="85"/>
      <c r="P214" s="85"/>
      <c r="Q214" s="85"/>
      <c r="R214" s="85"/>
      <c r="S214" s="85"/>
      <c r="T214" s="86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129</v>
      </c>
      <c r="AU214" s="18" t="s">
        <v>82</v>
      </c>
    </row>
    <row r="215" s="13" customFormat="1">
      <c r="A215" s="13"/>
      <c r="B215" s="225"/>
      <c r="C215" s="226"/>
      <c r="D215" s="218" t="s">
        <v>131</v>
      </c>
      <c r="E215" s="227" t="s">
        <v>19</v>
      </c>
      <c r="F215" s="228" t="s">
        <v>132</v>
      </c>
      <c r="G215" s="226"/>
      <c r="H215" s="227" t="s">
        <v>19</v>
      </c>
      <c r="I215" s="229"/>
      <c r="J215" s="226"/>
      <c r="K215" s="226"/>
      <c r="L215" s="230"/>
      <c r="M215" s="231"/>
      <c r="N215" s="232"/>
      <c r="O215" s="232"/>
      <c r="P215" s="232"/>
      <c r="Q215" s="232"/>
      <c r="R215" s="232"/>
      <c r="S215" s="232"/>
      <c r="T215" s="23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4" t="s">
        <v>131</v>
      </c>
      <c r="AU215" s="234" t="s">
        <v>82</v>
      </c>
      <c r="AV215" s="13" t="s">
        <v>80</v>
      </c>
      <c r="AW215" s="13" t="s">
        <v>33</v>
      </c>
      <c r="AX215" s="13" t="s">
        <v>72</v>
      </c>
      <c r="AY215" s="234" t="s">
        <v>118</v>
      </c>
    </row>
    <row r="216" s="14" customFormat="1">
      <c r="A216" s="14"/>
      <c r="B216" s="235"/>
      <c r="C216" s="236"/>
      <c r="D216" s="218" t="s">
        <v>131</v>
      </c>
      <c r="E216" s="237" t="s">
        <v>19</v>
      </c>
      <c r="F216" s="238" t="s">
        <v>472</v>
      </c>
      <c r="G216" s="236"/>
      <c r="H216" s="239">
        <v>4.5</v>
      </c>
      <c r="I216" s="240"/>
      <c r="J216" s="236"/>
      <c r="K216" s="236"/>
      <c r="L216" s="241"/>
      <c r="M216" s="242"/>
      <c r="N216" s="243"/>
      <c r="O216" s="243"/>
      <c r="P216" s="243"/>
      <c r="Q216" s="243"/>
      <c r="R216" s="243"/>
      <c r="S216" s="243"/>
      <c r="T216" s="244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5" t="s">
        <v>131</v>
      </c>
      <c r="AU216" s="245" t="s">
        <v>82</v>
      </c>
      <c r="AV216" s="14" t="s">
        <v>82</v>
      </c>
      <c r="AW216" s="14" t="s">
        <v>33</v>
      </c>
      <c r="AX216" s="14" t="s">
        <v>80</v>
      </c>
      <c r="AY216" s="245" t="s">
        <v>118</v>
      </c>
    </row>
    <row r="217" s="2" customFormat="1" ht="37.8" customHeight="1">
      <c r="A217" s="39"/>
      <c r="B217" s="40"/>
      <c r="C217" s="257" t="s">
        <v>281</v>
      </c>
      <c r="D217" s="257" t="s">
        <v>178</v>
      </c>
      <c r="E217" s="258" t="s">
        <v>473</v>
      </c>
      <c r="F217" s="259" t="s">
        <v>474</v>
      </c>
      <c r="G217" s="260" t="s">
        <v>205</v>
      </c>
      <c r="H217" s="261">
        <v>4.7249999999999996</v>
      </c>
      <c r="I217" s="262"/>
      <c r="J217" s="263">
        <f>ROUND(I217*H217,2)</f>
        <v>0</v>
      </c>
      <c r="K217" s="259" t="s">
        <v>227</v>
      </c>
      <c r="L217" s="264"/>
      <c r="M217" s="265" t="s">
        <v>19</v>
      </c>
      <c r="N217" s="266" t="s">
        <v>43</v>
      </c>
      <c r="O217" s="85"/>
      <c r="P217" s="214">
        <f>O217*H217</f>
        <v>0</v>
      </c>
      <c r="Q217" s="214">
        <v>0.016799999999999999</v>
      </c>
      <c r="R217" s="214">
        <f>Q217*H217</f>
        <v>0.079379999999999992</v>
      </c>
      <c r="S217" s="214">
        <v>0</v>
      </c>
      <c r="T217" s="215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16" t="s">
        <v>182</v>
      </c>
      <c r="AT217" s="216" t="s">
        <v>178</v>
      </c>
      <c r="AU217" s="216" t="s">
        <v>82</v>
      </c>
      <c r="AY217" s="18" t="s">
        <v>118</v>
      </c>
      <c r="BE217" s="217">
        <f>IF(N217="základní",J217,0)</f>
        <v>0</v>
      </c>
      <c r="BF217" s="217">
        <f>IF(N217="snížená",J217,0)</f>
        <v>0</v>
      </c>
      <c r="BG217" s="217">
        <f>IF(N217="zákl. přenesená",J217,0)</f>
        <v>0</v>
      </c>
      <c r="BH217" s="217">
        <f>IF(N217="sníž. přenesená",J217,0)</f>
        <v>0</v>
      </c>
      <c r="BI217" s="217">
        <f>IF(N217="nulová",J217,0)</f>
        <v>0</v>
      </c>
      <c r="BJ217" s="18" t="s">
        <v>80</v>
      </c>
      <c r="BK217" s="217">
        <f>ROUND(I217*H217,2)</f>
        <v>0</v>
      </c>
      <c r="BL217" s="18" t="s">
        <v>125</v>
      </c>
      <c r="BM217" s="216" t="s">
        <v>475</v>
      </c>
    </row>
    <row r="218" s="2" customFormat="1">
      <c r="A218" s="39"/>
      <c r="B218" s="40"/>
      <c r="C218" s="41"/>
      <c r="D218" s="218" t="s">
        <v>127</v>
      </c>
      <c r="E218" s="41"/>
      <c r="F218" s="219" t="s">
        <v>474</v>
      </c>
      <c r="G218" s="41"/>
      <c r="H218" s="41"/>
      <c r="I218" s="220"/>
      <c r="J218" s="41"/>
      <c r="K218" s="41"/>
      <c r="L218" s="45"/>
      <c r="M218" s="221"/>
      <c r="N218" s="222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127</v>
      </c>
      <c r="AU218" s="18" t="s">
        <v>82</v>
      </c>
    </row>
    <row r="219" s="13" customFormat="1">
      <c r="A219" s="13"/>
      <c r="B219" s="225"/>
      <c r="C219" s="226"/>
      <c r="D219" s="218" t="s">
        <v>131</v>
      </c>
      <c r="E219" s="227" t="s">
        <v>19</v>
      </c>
      <c r="F219" s="228" t="s">
        <v>132</v>
      </c>
      <c r="G219" s="226"/>
      <c r="H219" s="227" t="s">
        <v>19</v>
      </c>
      <c r="I219" s="229"/>
      <c r="J219" s="226"/>
      <c r="K219" s="226"/>
      <c r="L219" s="230"/>
      <c r="M219" s="231"/>
      <c r="N219" s="232"/>
      <c r="O219" s="232"/>
      <c r="P219" s="232"/>
      <c r="Q219" s="232"/>
      <c r="R219" s="232"/>
      <c r="S219" s="232"/>
      <c r="T219" s="23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4" t="s">
        <v>131</v>
      </c>
      <c r="AU219" s="234" t="s">
        <v>82</v>
      </c>
      <c r="AV219" s="13" t="s">
        <v>80</v>
      </c>
      <c r="AW219" s="13" t="s">
        <v>33</v>
      </c>
      <c r="AX219" s="13" t="s">
        <v>72</v>
      </c>
      <c r="AY219" s="234" t="s">
        <v>118</v>
      </c>
    </row>
    <row r="220" s="14" customFormat="1">
      <c r="A220" s="14"/>
      <c r="B220" s="235"/>
      <c r="C220" s="236"/>
      <c r="D220" s="218" t="s">
        <v>131</v>
      </c>
      <c r="E220" s="237" t="s">
        <v>19</v>
      </c>
      <c r="F220" s="238" t="s">
        <v>472</v>
      </c>
      <c r="G220" s="236"/>
      <c r="H220" s="239">
        <v>4.5</v>
      </c>
      <c r="I220" s="240"/>
      <c r="J220" s="236"/>
      <c r="K220" s="236"/>
      <c r="L220" s="241"/>
      <c r="M220" s="242"/>
      <c r="N220" s="243"/>
      <c r="O220" s="243"/>
      <c r="P220" s="243"/>
      <c r="Q220" s="243"/>
      <c r="R220" s="243"/>
      <c r="S220" s="243"/>
      <c r="T220" s="244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5" t="s">
        <v>131</v>
      </c>
      <c r="AU220" s="245" t="s">
        <v>82</v>
      </c>
      <c r="AV220" s="14" t="s">
        <v>82</v>
      </c>
      <c r="AW220" s="14" t="s">
        <v>33</v>
      </c>
      <c r="AX220" s="14" t="s">
        <v>80</v>
      </c>
      <c r="AY220" s="245" t="s">
        <v>118</v>
      </c>
    </row>
    <row r="221" s="13" customFormat="1">
      <c r="A221" s="13"/>
      <c r="B221" s="225"/>
      <c r="C221" s="226"/>
      <c r="D221" s="218" t="s">
        <v>131</v>
      </c>
      <c r="E221" s="227" t="s">
        <v>19</v>
      </c>
      <c r="F221" s="228" t="s">
        <v>476</v>
      </c>
      <c r="G221" s="226"/>
      <c r="H221" s="227" t="s">
        <v>19</v>
      </c>
      <c r="I221" s="229"/>
      <c r="J221" s="226"/>
      <c r="K221" s="226"/>
      <c r="L221" s="230"/>
      <c r="M221" s="231"/>
      <c r="N221" s="232"/>
      <c r="O221" s="232"/>
      <c r="P221" s="232"/>
      <c r="Q221" s="232"/>
      <c r="R221" s="232"/>
      <c r="S221" s="232"/>
      <c r="T221" s="23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4" t="s">
        <v>131</v>
      </c>
      <c r="AU221" s="234" t="s">
        <v>82</v>
      </c>
      <c r="AV221" s="13" t="s">
        <v>80</v>
      </c>
      <c r="AW221" s="13" t="s">
        <v>33</v>
      </c>
      <c r="AX221" s="13" t="s">
        <v>72</v>
      </c>
      <c r="AY221" s="234" t="s">
        <v>118</v>
      </c>
    </row>
    <row r="222" s="14" customFormat="1">
      <c r="A222" s="14"/>
      <c r="B222" s="235"/>
      <c r="C222" s="236"/>
      <c r="D222" s="218" t="s">
        <v>131</v>
      </c>
      <c r="E222" s="236"/>
      <c r="F222" s="238" t="s">
        <v>477</v>
      </c>
      <c r="G222" s="236"/>
      <c r="H222" s="239">
        <v>4.7249999999999996</v>
      </c>
      <c r="I222" s="240"/>
      <c r="J222" s="236"/>
      <c r="K222" s="236"/>
      <c r="L222" s="241"/>
      <c r="M222" s="242"/>
      <c r="N222" s="243"/>
      <c r="O222" s="243"/>
      <c r="P222" s="243"/>
      <c r="Q222" s="243"/>
      <c r="R222" s="243"/>
      <c r="S222" s="243"/>
      <c r="T222" s="244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5" t="s">
        <v>131</v>
      </c>
      <c r="AU222" s="245" t="s">
        <v>82</v>
      </c>
      <c r="AV222" s="14" t="s">
        <v>82</v>
      </c>
      <c r="AW222" s="14" t="s">
        <v>4</v>
      </c>
      <c r="AX222" s="14" t="s">
        <v>80</v>
      </c>
      <c r="AY222" s="245" t="s">
        <v>118</v>
      </c>
    </row>
    <row r="223" s="12" customFormat="1" ht="22.8" customHeight="1">
      <c r="A223" s="12"/>
      <c r="B223" s="189"/>
      <c r="C223" s="190"/>
      <c r="D223" s="191" t="s">
        <v>71</v>
      </c>
      <c r="E223" s="203" t="s">
        <v>369</v>
      </c>
      <c r="F223" s="203" t="s">
        <v>370</v>
      </c>
      <c r="G223" s="190"/>
      <c r="H223" s="190"/>
      <c r="I223" s="193"/>
      <c r="J223" s="204">
        <f>BK223</f>
        <v>0</v>
      </c>
      <c r="K223" s="190"/>
      <c r="L223" s="195"/>
      <c r="M223" s="196"/>
      <c r="N223" s="197"/>
      <c r="O223" s="197"/>
      <c r="P223" s="198">
        <f>SUM(P224:P226)</f>
        <v>0</v>
      </c>
      <c r="Q223" s="197"/>
      <c r="R223" s="198">
        <f>SUM(R224:R226)</f>
        <v>0</v>
      </c>
      <c r="S223" s="197"/>
      <c r="T223" s="199">
        <f>SUM(T224:T226)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00" t="s">
        <v>80</v>
      </c>
      <c r="AT223" s="201" t="s">
        <v>71</v>
      </c>
      <c r="AU223" s="201" t="s">
        <v>80</v>
      </c>
      <c r="AY223" s="200" t="s">
        <v>118</v>
      </c>
      <c r="BK223" s="202">
        <f>SUM(BK224:BK226)</f>
        <v>0</v>
      </c>
    </row>
    <row r="224" s="2" customFormat="1" ht="16.5" customHeight="1">
      <c r="A224" s="39"/>
      <c r="B224" s="40"/>
      <c r="C224" s="205" t="s">
        <v>286</v>
      </c>
      <c r="D224" s="205" t="s">
        <v>120</v>
      </c>
      <c r="E224" s="206" t="s">
        <v>372</v>
      </c>
      <c r="F224" s="207" t="s">
        <v>373</v>
      </c>
      <c r="G224" s="208" t="s">
        <v>181</v>
      </c>
      <c r="H224" s="209">
        <v>60.615000000000002</v>
      </c>
      <c r="I224" s="210"/>
      <c r="J224" s="211">
        <f>ROUND(I224*H224,2)</f>
        <v>0</v>
      </c>
      <c r="K224" s="207" t="s">
        <v>124</v>
      </c>
      <c r="L224" s="45"/>
      <c r="M224" s="212" t="s">
        <v>19</v>
      </c>
      <c r="N224" s="213" t="s">
        <v>43</v>
      </c>
      <c r="O224" s="85"/>
      <c r="P224" s="214">
        <f>O224*H224</f>
        <v>0</v>
      </c>
      <c r="Q224" s="214">
        <v>0</v>
      </c>
      <c r="R224" s="214">
        <f>Q224*H224</f>
        <v>0</v>
      </c>
      <c r="S224" s="214">
        <v>0</v>
      </c>
      <c r="T224" s="215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16" t="s">
        <v>125</v>
      </c>
      <c r="AT224" s="216" t="s">
        <v>120</v>
      </c>
      <c r="AU224" s="216" t="s">
        <v>82</v>
      </c>
      <c r="AY224" s="18" t="s">
        <v>118</v>
      </c>
      <c r="BE224" s="217">
        <f>IF(N224="základní",J224,0)</f>
        <v>0</v>
      </c>
      <c r="BF224" s="217">
        <f>IF(N224="snížená",J224,0)</f>
        <v>0</v>
      </c>
      <c r="BG224" s="217">
        <f>IF(N224="zákl. přenesená",J224,0)</f>
        <v>0</v>
      </c>
      <c r="BH224" s="217">
        <f>IF(N224="sníž. přenesená",J224,0)</f>
        <v>0</v>
      </c>
      <c r="BI224" s="217">
        <f>IF(N224="nulová",J224,0)</f>
        <v>0</v>
      </c>
      <c r="BJ224" s="18" t="s">
        <v>80</v>
      </c>
      <c r="BK224" s="217">
        <f>ROUND(I224*H224,2)</f>
        <v>0</v>
      </c>
      <c r="BL224" s="18" t="s">
        <v>125</v>
      </c>
      <c r="BM224" s="216" t="s">
        <v>478</v>
      </c>
    </row>
    <row r="225" s="2" customFormat="1">
      <c r="A225" s="39"/>
      <c r="B225" s="40"/>
      <c r="C225" s="41"/>
      <c r="D225" s="218" t="s">
        <v>127</v>
      </c>
      <c r="E225" s="41"/>
      <c r="F225" s="219" t="s">
        <v>375</v>
      </c>
      <c r="G225" s="41"/>
      <c r="H225" s="41"/>
      <c r="I225" s="220"/>
      <c r="J225" s="41"/>
      <c r="K225" s="41"/>
      <c r="L225" s="45"/>
      <c r="M225" s="221"/>
      <c r="N225" s="222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127</v>
      </c>
      <c r="AU225" s="18" t="s">
        <v>82</v>
      </c>
    </row>
    <row r="226" s="2" customFormat="1">
      <c r="A226" s="39"/>
      <c r="B226" s="40"/>
      <c r="C226" s="41"/>
      <c r="D226" s="223" t="s">
        <v>129</v>
      </c>
      <c r="E226" s="41"/>
      <c r="F226" s="224" t="s">
        <v>376</v>
      </c>
      <c r="G226" s="41"/>
      <c r="H226" s="41"/>
      <c r="I226" s="220"/>
      <c r="J226" s="41"/>
      <c r="K226" s="41"/>
      <c r="L226" s="45"/>
      <c r="M226" s="221"/>
      <c r="N226" s="222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129</v>
      </c>
      <c r="AU226" s="18" t="s">
        <v>82</v>
      </c>
    </row>
    <row r="227" s="12" customFormat="1" ht="25.92" customHeight="1">
      <c r="A227" s="12"/>
      <c r="B227" s="189"/>
      <c r="C227" s="190"/>
      <c r="D227" s="191" t="s">
        <v>71</v>
      </c>
      <c r="E227" s="192" t="s">
        <v>479</v>
      </c>
      <c r="F227" s="192" t="s">
        <v>480</v>
      </c>
      <c r="G227" s="190"/>
      <c r="H227" s="190"/>
      <c r="I227" s="193"/>
      <c r="J227" s="194">
        <f>BK227</f>
        <v>0</v>
      </c>
      <c r="K227" s="190"/>
      <c r="L227" s="195"/>
      <c r="M227" s="196"/>
      <c r="N227" s="197"/>
      <c r="O227" s="197"/>
      <c r="P227" s="198">
        <f>P228</f>
        <v>0</v>
      </c>
      <c r="Q227" s="197"/>
      <c r="R227" s="198">
        <f>R228</f>
        <v>0.0060000000000000001</v>
      </c>
      <c r="S227" s="197"/>
      <c r="T227" s="199">
        <f>T228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00" t="s">
        <v>82</v>
      </c>
      <c r="AT227" s="201" t="s">
        <v>71</v>
      </c>
      <c r="AU227" s="201" t="s">
        <v>72</v>
      </c>
      <c r="AY227" s="200" t="s">
        <v>118</v>
      </c>
      <c r="BK227" s="202">
        <f>BK228</f>
        <v>0</v>
      </c>
    </row>
    <row r="228" s="12" customFormat="1" ht="22.8" customHeight="1">
      <c r="A228" s="12"/>
      <c r="B228" s="189"/>
      <c r="C228" s="190"/>
      <c r="D228" s="191" t="s">
        <v>71</v>
      </c>
      <c r="E228" s="203" t="s">
        <v>481</v>
      </c>
      <c r="F228" s="203" t="s">
        <v>482</v>
      </c>
      <c r="G228" s="190"/>
      <c r="H228" s="190"/>
      <c r="I228" s="193"/>
      <c r="J228" s="204">
        <f>BK228</f>
        <v>0</v>
      </c>
      <c r="K228" s="190"/>
      <c r="L228" s="195"/>
      <c r="M228" s="196"/>
      <c r="N228" s="197"/>
      <c r="O228" s="197"/>
      <c r="P228" s="198">
        <f>SUM(P229:P237)</f>
        <v>0</v>
      </c>
      <c r="Q228" s="197"/>
      <c r="R228" s="198">
        <f>SUM(R229:R237)</f>
        <v>0.0060000000000000001</v>
      </c>
      <c r="S228" s="197"/>
      <c r="T228" s="199">
        <f>SUM(T229:T237)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00" t="s">
        <v>82</v>
      </c>
      <c r="AT228" s="201" t="s">
        <v>71</v>
      </c>
      <c r="AU228" s="201" t="s">
        <v>80</v>
      </c>
      <c r="AY228" s="200" t="s">
        <v>118</v>
      </c>
      <c r="BK228" s="202">
        <f>SUM(BK229:BK237)</f>
        <v>0</v>
      </c>
    </row>
    <row r="229" s="2" customFormat="1" ht="24.15" customHeight="1">
      <c r="A229" s="39"/>
      <c r="B229" s="40"/>
      <c r="C229" s="205" t="s">
        <v>293</v>
      </c>
      <c r="D229" s="205" t="s">
        <v>120</v>
      </c>
      <c r="E229" s="206" t="s">
        <v>483</v>
      </c>
      <c r="F229" s="207" t="s">
        <v>484</v>
      </c>
      <c r="G229" s="208" t="s">
        <v>235</v>
      </c>
      <c r="H229" s="209">
        <v>4</v>
      </c>
      <c r="I229" s="210"/>
      <c r="J229" s="211">
        <f>ROUND(I229*H229,2)</f>
        <v>0</v>
      </c>
      <c r="K229" s="207" t="s">
        <v>124</v>
      </c>
      <c r="L229" s="45"/>
      <c r="M229" s="212" t="s">
        <v>19</v>
      </c>
      <c r="N229" s="213" t="s">
        <v>43</v>
      </c>
      <c r="O229" s="85"/>
      <c r="P229" s="214">
        <f>O229*H229</f>
        <v>0</v>
      </c>
      <c r="Q229" s="214">
        <v>0.0015</v>
      </c>
      <c r="R229" s="214">
        <f>Q229*H229</f>
        <v>0.0060000000000000001</v>
      </c>
      <c r="S229" s="214">
        <v>0</v>
      </c>
      <c r="T229" s="215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16" t="s">
        <v>242</v>
      </c>
      <c r="AT229" s="216" t="s">
        <v>120</v>
      </c>
      <c r="AU229" s="216" t="s">
        <v>82</v>
      </c>
      <c r="AY229" s="18" t="s">
        <v>118</v>
      </c>
      <c r="BE229" s="217">
        <f>IF(N229="základní",J229,0)</f>
        <v>0</v>
      </c>
      <c r="BF229" s="217">
        <f>IF(N229="snížená",J229,0)</f>
        <v>0</v>
      </c>
      <c r="BG229" s="217">
        <f>IF(N229="zákl. přenesená",J229,0)</f>
        <v>0</v>
      </c>
      <c r="BH229" s="217">
        <f>IF(N229="sníž. přenesená",J229,0)</f>
        <v>0</v>
      </c>
      <c r="BI229" s="217">
        <f>IF(N229="nulová",J229,0)</f>
        <v>0</v>
      </c>
      <c r="BJ229" s="18" t="s">
        <v>80</v>
      </c>
      <c r="BK229" s="217">
        <f>ROUND(I229*H229,2)</f>
        <v>0</v>
      </c>
      <c r="BL229" s="18" t="s">
        <v>242</v>
      </c>
      <c r="BM229" s="216" t="s">
        <v>485</v>
      </c>
    </row>
    <row r="230" s="2" customFormat="1">
      <c r="A230" s="39"/>
      <c r="B230" s="40"/>
      <c r="C230" s="41"/>
      <c r="D230" s="218" t="s">
        <v>127</v>
      </c>
      <c r="E230" s="41"/>
      <c r="F230" s="219" t="s">
        <v>486</v>
      </c>
      <c r="G230" s="41"/>
      <c r="H230" s="41"/>
      <c r="I230" s="220"/>
      <c r="J230" s="41"/>
      <c r="K230" s="41"/>
      <c r="L230" s="45"/>
      <c r="M230" s="221"/>
      <c r="N230" s="222"/>
      <c r="O230" s="85"/>
      <c r="P230" s="85"/>
      <c r="Q230" s="85"/>
      <c r="R230" s="85"/>
      <c r="S230" s="85"/>
      <c r="T230" s="86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127</v>
      </c>
      <c r="AU230" s="18" t="s">
        <v>82</v>
      </c>
    </row>
    <row r="231" s="2" customFormat="1">
      <c r="A231" s="39"/>
      <c r="B231" s="40"/>
      <c r="C231" s="41"/>
      <c r="D231" s="223" t="s">
        <v>129</v>
      </c>
      <c r="E231" s="41"/>
      <c r="F231" s="224" t="s">
        <v>487</v>
      </c>
      <c r="G231" s="41"/>
      <c r="H231" s="41"/>
      <c r="I231" s="220"/>
      <c r="J231" s="41"/>
      <c r="K231" s="41"/>
      <c r="L231" s="45"/>
      <c r="M231" s="221"/>
      <c r="N231" s="222"/>
      <c r="O231" s="85"/>
      <c r="P231" s="85"/>
      <c r="Q231" s="85"/>
      <c r="R231" s="85"/>
      <c r="S231" s="85"/>
      <c r="T231" s="86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129</v>
      </c>
      <c r="AU231" s="18" t="s">
        <v>82</v>
      </c>
    </row>
    <row r="232" s="13" customFormat="1">
      <c r="A232" s="13"/>
      <c r="B232" s="225"/>
      <c r="C232" s="226"/>
      <c r="D232" s="218" t="s">
        <v>131</v>
      </c>
      <c r="E232" s="227" t="s">
        <v>19</v>
      </c>
      <c r="F232" s="228" t="s">
        <v>132</v>
      </c>
      <c r="G232" s="226"/>
      <c r="H232" s="227" t="s">
        <v>19</v>
      </c>
      <c r="I232" s="229"/>
      <c r="J232" s="226"/>
      <c r="K232" s="226"/>
      <c r="L232" s="230"/>
      <c r="M232" s="231"/>
      <c r="N232" s="232"/>
      <c r="O232" s="232"/>
      <c r="P232" s="232"/>
      <c r="Q232" s="232"/>
      <c r="R232" s="232"/>
      <c r="S232" s="232"/>
      <c r="T232" s="23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4" t="s">
        <v>131</v>
      </c>
      <c r="AU232" s="234" t="s">
        <v>82</v>
      </c>
      <c r="AV232" s="13" t="s">
        <v>80</v>
      </c>
      <c r="AW232" s="13" t="s">
        <v>33</v>
      </c>
      <c r="AX232" s="13" t="s">
        <v>72</v>
      </c>
      <c r="AY232" s="234" t="s">
        <v>118</v>
      </c>
    </row>
    <row r="233" s="14" customFormat="1">
      <c r="A233" s="14"/>
      <c r="B233" s="235"/>
      <c r="C233" s="236"/>
      <c r="D233" s="218" t="s">
        <v>131</v>
      </c>
      <c r="E233" s="237" t="s">
        <v>19</v>
      </c>
      <c r="F233" s="238" t="s">
        <v>488</v>
      </c>
      <c r="G233" s="236"/>
      <c r="H233" s="239">
        <v>4</v>
      </c>
      <c r="I233" s="240"/>
      <c r="J233" s="236"/>
      <c r="K233" s="236"/>
      <c r="L233" s="241"/>
      <c r="M233" s="242"/>
      <c r="N233" s="243"/>
      <c r="O233" s="243"/>
      <c r="P233" s="243"/>
      <c r="Q233" s="243"/>
      <c r="R233" s="243"/>
      <c r="S233" s="243"/>
      <c r="T233" s="244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45" t="s">
        <v>131</v>
      </c>
      <c r="AU233" s="245" t="s">
        <v>82</v>
      </c>
      <c r="AV233" s="14" t="s">
        <v>82</v>
      </c>
      <c r="AW233" s="14" t="s">
        <v>33</v>
      </c>
      <c r="AX233" s="14" t="s">
        <v>80</v>
      </c>
      <c r="AY233" s="245" t="s">
        <v>118</v>
      </c>
    </row>
    <row r="234" s="13" customFormat="1">
      <c r="A234" s="13"/>
      <c r="B234" s="225"/>
      <c r="C234" s="226"/>
      <c r="D234" s="218" t="s">
        <v>131</v>
      </c>
      <c r="E234" s="227" t="s">
        <v>19</v>
      </c>
      <c r="F234" s="228" t="s">
        <v>489</v>
      </c>
      <c r="G234" s="226"/>
      <c r="H234" s="227" t="s">
        <v>19</v>
      </c>
      <c r="I234" s="229"/>
      <c r="J234" s="226"/>
      <c r="K234" s="226"/>
      <c r="L234" s="230"/>
      <c r="M234" s="231"/>
      <c r="N234" s="232"/>
      <c r="O234" s="232"/>
      <c r="P234" s="232"/>
      <c r="Q234" s="232"/>
      <c r="R234" s="232"/>
      <c r="S234" s="232"/>
      <c r="T234" s="23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4" t="s">
        <v>131</v>
      </c>
      <c r="AU234" s="234" t="s">
        <v>82</v>
      </c>
      <c r="AV234" s="13" t="s">
        <v>80</v>
      </c>
      <c r="AW234" s="13" t="s">
        <v>33</v>
      </c>
      <c r="AX234" s="13" t="s">
        <v>72</v>
      </c>
      <c r="AY234" s="234" t="s">
        <v>118</v>
      </c>
    </row>
    <row r="235" s="2" customFormat="1" ht="24.15" customHeight="1">
      <c r="A235" s="39"/>
      <c r="B235" s="40"/>
      <c r="C235" s="205" t="s">
        <v>301</v>
      </c>
      <c r="D235" s="205" t="s">
        <v>120</v>
      </c>
      <c r="E235" s="206" t="s">
        <v>490</v>
      </c>
      <c r="F235" s="207" t="s">
        <v>491</v>
      </c>
      <c r="G235" s="208" t="s">
        <v>492</v>
      </c>
      <c r="H235" s="271"/>
      <c r="I235" s="210"/>
      <c r="J235" s="211">
        <f>ROUND(I235*H235,2)</f>
        <v>0</v>
      </c>
      <c r="K235" s="207" t="s">
        <v>124</v>
      </c>
      <c r="L235" s="45"/>
      <c r="M235" s="212" t="s">
        <v>19</v>
      </c>
      <c r="N235" s="213" t="s">
        <v>43</v>
      </c>
      <c r="O235" s="85"/>
      <c r="P235" s="214">
        <f>O235*H235</f>
        <v>0</v>
      </c>
      <c r="Q235" s="214">
        <v>0</v>
      </c>
      <c r="R235" s="214">
        <f>Q235*H235</f>
        <v>0</v>
      </c>
      <c r="S235" s="214">
        <v>0</v>
      </c>
      <c r="T235" s="215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16" t="s">
        <v>242</v>
      </c>
      <c r="AT235" s="216" t="s">
        <v>120</v>
      </c>
      <c r="AU235" s="216" t="s">
        <v>82</v>
      </c>
      <c r="AY235" s="18" t="s">
        <v>118</v>
      </c>
      <c r="BE235" s="217">
        <f>IF(N235="základní",J235,0)</f>
        <v>0</v>
      </c>
      <c r="BF235" s="217">
        <f>IF(N235="snížená",J235,0)</f>
        <v>0</v>
      </c>
      <c r="BG235" s="217">
        <f>IF(N235="zákl. přenesená",J235,0)</f>
        <v>0</v>
      </c>
      <c r="BH235" s="217">
        <f>IF(N235="sníž. přenesená",J235,0)</f>
        <v>0</v>
      </c>
      <c r="BI235" s="217">
        <f>IF(N235="nulová",J235,0)</f>
        <v>0</v>
      </c>
      <c r="BJ235" s="18" t="s">
        <v>80</v>
      </c>
      <c r="BK235" s="217">
        <f>ROUND(I235*H235,2)</f>
        <v>0</v>
      </c>
      <c r="BL235" s="18" t="s">
        <v>242</v>
      </c>
      <c r="BM235" s="216" t="s">
        <v>493</v>
      </c>
    </row>
    <row r="236" s="2" customFormat="1">
      <c r="A236" s="39"/>
      <c r="B236" s="40"/>
      <c r="C236" s="41"/>
      <c r="D236" s="218" t="s">
        <v>127</v>
      </c>
      <c r="E236" s="41"/>
      <c r="F236" s="219" t="s">
        <v>494</v>
      </c>
      <c r="G236" s="41"/>
      <c r="H236" s="41"/>
      <c r="I236" s="220"/>
      <c r="J236" s="41"/>
      <c r="K236" s="41"/>
      <c r="L236" s="45"/>
      <c r="M236" s="221"/>
      <c r="N236" s="222"/>
      <c r="O236" s="85"/>
      <c r="P236" s="85"/>
      <c r="Q236" s="85"/>
      <c r="R236" s="85"/>
      <c r="S236" s="85"/>
      <c r="T236" s="86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127</v>
      </c>
      <c r="AU236" s="18" t="s">
        <v>82</v>
      </c>
    </row>
    <row r="237" s="2" customFormat="1">
      <c r="A237" s="39"/>
      <c r="B237" s="40"/>
      <c r="C237" s="41"/>
      <c r="D237" s="223" t="s">
        <v>129</v>
      </c>
      <c r="E237" s="41"/>
      <c r="F237" s="224" t="s">
        <v>495</v>
      </c>
      <c r="G237" s="41"/>
      <c r="H237" s="41"/>
      <c r="I237" s="220"/>
      <c r="J237" s="41"/>
      <c r="K237" s="41"/>
      <c r="L237" s="45"/>
      <c r="M237" s="267"/>
      <c r="N237" s="268"/>
      <c r="O237" s="269"/>
      <c r="P237" s="269"/>
      <c r="Q237" s="269"/>
      <c r="R237" s="269"/>
      <c r="S237" s="269"/>
      <c r="T237" s="270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129</v>
      </c>
      <c r="AU237" s="18" t="s">
        <v>82</v>
      </c>
    </row>
    <row r="238" s="2" customFormat="1" ht="6.96" customHeight="1">
      <c r="A238" s="39"/>
      <c r="B238" s="60"/>
      <c r="C238" s="61"/>
      <c r="D238" s="61"/>
      <c r="E238" s="61"/>
      <c r="F238" s="61"/>
      <c r="G238" s="61"/>
      <c r="H238" s="61"/>
      <c r="I238" s="61"/>
      <c r="J238" s="61"/>
      <c r="K238" s="61"/>
      <c r="L238" s="45"/>
      <c r="M238" s="39"/>
      <c r="O238" s="39"/>
      <c r="P238" s="39"/>
      <c r="Q238" s="39"/>
      <c r="R238" s="39"/>
      <c r="S238" s="39"/>
      <c r="T238" s="39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</row>
  </sheetData>
  <sheetProtection sheet="1" autoFilter="0" formatColumns="0" formatRows="0" objects="1" scenarios="1" spinCount="100000" saltValue="tEeqKgY9Ql+y60ppGnnaAzUXNFSDHpMqoHg+X/QTmwnkusR2mU4u12ayy2kpHoF2YF6kE6OPOzYFGTXH539GBA==" hashValue="7m3spE+Ze1fMZ+2w4Mj0NG8foWczENH/HflXQc4CK+zY1E+CEfFFGYgxM/DzZPhdr36eN64JfscG2qNhnvzpfg==" algorithmName="SHA-512" password="CCE7"/>
  <autoFilter ref="C88:K237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4" r:id="rId1" display="https://podminky.urs.cz/item/CS_URS_2021_02/121151103"/>
    <hyperlink ref="F99" r:id="rId2" display="https://podminky.urs.cz/item/CS_URS_2021_02/131251100"/>
    <hyperlink ref="F104" r:id="rId3" display="https://podminky.urs.cz/item/CS_URS_2021_02/132251252"/>
    <hyperlink ref="F109" r:id="rId4" display="https://podminky.urs.cz/item/CS_URS_2021_02/162351103"/>
    <hyperlink ref="F115" r:id="rId5" display="https://podminky.urs.cz/item/CS_URS_2021_02/171251201"/>
    <hyperlink ref="F121" r:id="rId6" display="https://podminky.urs.cz/item/CS_URS_2021_02/174111103"/>
    <hyperlink ref="F130" r:id="rId7" display="https://podminky.urs.cz/item/CS_URS_2021_02/58343930"/>
    <hyperlink ref="F137" r:id="rId8" display="https://podminky.urs.cz/item/CS_URS_2021_02/175111101"/>
    <hyperlink ref="F142" r:id="rId9" display="https://podminky.urs.cz/item/CS_URS_2021_02/58331200"/>
    <hyperlink ref="F147" r:id="rId10" display="https://podminky.urs.cz/item/CS_URS_2021_02/181951112"/>
    <hyperlink ref="F153" r:id="rId11" display="https://podminky.urs.cz/item/CS_URS_2021_02/271532213"/>
    <hyperlink ref="F159" r:id="rId12" display="https://podminky.urs.cz/item/CS_URS_2021_02/271572211"/>
    <hyperlink ref="F166" r:id="rId13" display="https://podminky.urs.cz/item/CS_URS_2021_02/451572111"/>
    <hyperlink ref="F172" r:id="rId14" display="https://podminky.urs.cz/item/CS_URS_2021_02/871313121"/>
    <hyperlink ref="F182" r:id="rId15" display="https://podminky.urs.cz/item/CS_URS_2021_02/877375121"/>
    <hyperlink ref="F195" r:id="rId16" display="https://podminky.urs.cz/item/CS_URS_2021_02/897171111"/>
    <hyperlink ref="F207" r:id="rId17" display="https://podminky.urs.cz/item/CS_URS_2021_02/919726123"/>
    <hyperlink ref="F214" r:id="rId18" display="https://podminky.urs.cz/item/CS_URS_2021_02/935113211"/>
    <hyperlink ref="F226" r:id="rId19" display="https://podminky.urs.cz/item/CS_URS_2021_02/998011001"/>
    <hyperlink ref="F231" r:id="rId20" display="https://podminky.urs.cz/item/CS_URS_2021_02/721242105"/>
    <hyperlink ref="F237" r:id="rId21" display="https://podminky.urs.cz/item/CS_URS_2021_02/9987212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2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s="1" customFormat="1" ht="24.96" customHeight="1">
      <c r="B4" s="21"/>
      <c r="D4" s="131" t="s">
        <v>89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EXPERIMENTÁLNÍ SOBĚSTAČNÝ DŮM SŠE OSTRAVA- etapa III.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90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496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23.8.2021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35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ROUND(J84,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ROUND((SUM(BE84:BE140)),  2)</f>
        <v>0</v>
      </c>
      <c r="G33" s="39"/>
      <c r="H33" s="39"/>
      <c r="I33" s="149">
        <v>0.20999999999999999</v>
      </c>
      <c r="J33" s="148">
        <f>ROUND(((SUM(BE84:BE140))*I33),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44</v>
      </c>
      <c r="F34" s="148">
        <f>ROUND((SUM(BF84:BF140)),  2)</f>
        <v>0</v>
      </c>
      <c r="G34" s="39"/>
      <c r="H34" s="39"/>
      <c r="I34" s="149">
        <v>0.14999999999999999</v>
      </c>
      <c r="J34" s="148">
        <f>ROUND(((SUM(BF84:BF140))*I34),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ROUND((SUM(BG84:BG140)),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ROUND((SUM(BH84:BH140)),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ROUND((SUM(BI84:BI140)),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92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EXPERIMENTÁLNÍ SOBĚSTAČNÝ DŮM SŠE OSTRAVA- etapa III.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90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VN a ON - Vedlejší a ostatní náklady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NA JÍZDÁRNĚ 423/30, OSTRAVA, 702 00</v>
      </c>
      <c r="G52" s="41"/>
      <c r="H52" s="41"/>
      <c r="I52" s="33" t="s">
        <v>23</v>
      </c>
      <c r="J52" s="73" t="str">
        <f>IF(J12="","",J12)</f>
        <v>23.8.2021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STŘEDNÍ ŠKOLA ELEKTROTECHNICKÁ, OSTRAVA</v>
      </c>
      <c r="G54" s="41"/>
      <c r="H54" s="41"/>
      <c r="I54" s="33" t="s">
        <v>31</v>
      </c>
      <c r="J54" s="37" t="str">
        <f>E21</f>
        <v>Ing. arch. Ing. Daniel Vaněk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Ateliér EMMET s.r.o.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93</v>
      </c>
      <c r="D57" s="163"/>
      <c r="E57" s="163"/>
      <c r="F57" s="163"/>
      <c r="G57" s="163"/>
      <c r="H57" s="163"/>
      <c r="I57" s="163"/>
      <c r="J57" s="164" t="s">
        <v>94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J84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95</v>
      </c>
    </row>
    <row r="60" s="9" customFormat="1" ht="24.96" customHeight="1">
      <c r="A60" s="9"/>
      <c r="B60" s="166"/>
      <c r="C60" s="167"/>
      <c r="D60" s="168" t="s">
        <v>497</v>
      </c>
      <c r="E60" s="169"/>
      <c r="F60" s="169"/>
      <c r="G60" s="169"/>
      <c r="H60" s="169"/>
      <c r="I60" s="169"/>
      <c r="J60" s="170">
        <f>J85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6"/>
      <c r="C61" s="167"/>
      <c r="D61" s="168" t="s">
        <v>498</v>
      </c>
      <c r="E61" s="169"/>
      <c r="F61" s="169"/>
      <c r="G61" s="169"/>
      <c r="H61" s="169"/>
      <c r="I61" s="169"/>
      <c r="J61" s="170">
        <f>J94</f>
        <v>0</v>
      </c>
      <c r="K61" s="167"/>
      <c r="L61" s="171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66"/>
      <c r="C62" s="167"/>
      <c r="D62" s="168" t="s">
        <v>499</v>
      </c>
      <c r="E62" s="169"/>
      <c r="F62" s="169"/>
      <c r="G62" s="169"/>
      <c r="H62" s="169"/>
      <c r="I62" s="169"/>
      <c r="J62" s="170">
        <f>J98</f>
        <v>0</v>
      </c>
      <c r="K62" s="167"/>
      <c r="L62" s="171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2"/>
      <c r="C63" s="173"/>
      <c r="D63" s="174" t="s">
        <v>500</v>
      </c>
      <c r="E63" s="175"/>
      <c r="F63" s="175"/>
      <c r="G63" s="175"/>
      <c r="H63" s="175"/>
      <c r="I63" s="175"/>
      <c r="J63" s="176">
        <f>J116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501</v>
      </c>
      <c r="E64" s="175"/>
      <c r="F64" s="175"/>
      <c r="G64" s="175"/>
      <c r="H64" s="175"/>
      <c r="I64" s="175"/>
      <c r="J64" s="176">
        <f>J123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70" s="2" customFormat="1" ht="6.96" customHeight="1">
      <c r="A70" s="39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4.96" customHeight="1">
      <c r="A71" s="39"/>
      <c r="B71" s="40"/>
      <c r="C71" s="24" t="s">
        <v>103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16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161" t="str">
        <f>E7</f>
        <v>EXPERIMENTÁLNÍ SOBĚSTAČNÝ DŮM SŠE OSTRAVA- etapa III.</v>
      </c>
      <c r="F74" s="33"/>
      <c r="G74" s="33"/>
      <c r="H74" s="33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90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70" t="str">
        <f>E9</f>
        <v>VN a ON - Vedlejší a ostatní náklady</v>
      </c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21</v>
      </c>
      <c r="D78" s="41"/>
      <c r="E78" s="41"/>
      <c r="F78" s="28" t="str">
        <f>F12</f>
        <v>NA JÍZDÁRNĚ 423/30, OSTRAVA, 702 00</v>
      </c>
      <c r="G78" s="41"/>
      <c r="H78" s="41"/>
      <c r="I78" s="33" t="s">
        <v>23</v>
      </c>
      <c r="J78" s="73" t="str">
        <f>IF(J12="","",J12)</f>
        <v>23.8.2021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25.65" customHeight="1">
      <c r="A80" s="39"/>
      <c r="B80" s="40"/>
      <c r="C80" s="33" t="s">
        <v>25</v>
      </c>
      <c r="D80" s="41"/>
      <c r="E80" s="41"/>
      <c r="F80" s="28" t="str">
        <f>E15</f>
        <v>STŘEDNÍ ŠKOLA ELEKTROTECHNICKÁ, OSTRAVA</v>
      </c>
      <c r="G80" s="41"/>
      <c r="H80" s="41"/>
      <c r="I80" s="33" t="s">
        <v>31</v>
      </c>
      <c r="J80" s="37" t="str">
        <f>E21</f>
        <v>Ing. arch. Ing. Daniel Vaněk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29</v>
      </c>
      <c r="D81" s="41"/>
      <c r="E81" s="41"/>
      <c r="F81" s="28" t="str">
        <f>IF(E18="","",E18)</f>
        <v>Vyplň údaj</v>
      </c>
      <c r="G81" s="41"/>
      <c r="H81" s="41"/>
      <c r="I81" s="33" t="s">
        <v>34</v>
      </c>
      <c r="J81" s="37" t="str">
        <f>E24</f>
        <v>Ateliér EMMET s.r.o.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0.32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1" customFormat="1" ht="29.28" customHeight="1">
      <c r="A83" s="178"/>
      <c r="B83" s="179"/>
      <c r="C83" s="180" t="s">
        <v>104</v>
      </c>
      <c r="D83" s="181" t="s">
        <v>57</v>
      </c>
      <c r="E83" s="181" t="s">
        <v>53</v>
      </c>
      <c r="F83" s="181" t="s">
        <v>54</v>
      </c>
      <c r="G83" s="181" t="s">
        <v>105</v>
      </c>
      <c r="H83" s="181" t="s">
        <v>106</v>
      </c>
      <c r="I83" s="181" t="s">
        <v>107</v>
      </c>
      <c r="J83" s="181" t="s">
        <v>94</v>
      </c>
      <c r="K83" s="182" t="s">
        <v>108</v>
      </c>
      <c r="L83" s="183"/>
      <c r="M83" s="93" t="s">
        <v>19</v>
      </c>
      <c r="N83" s="94" t="s">
        <v>42</v>
      </c>
      <c r="O83" s="94" t="s">
        <v>109</v>
      </c>
      <c r="P83" s="94" t="s">
        <v>110</v>
      </c>
      <c r="Q83" s="94" t="s">
        <v>111</v>
      </c>
      <c r="R83" s="94" t="s">
        <v>112</v>
      </c>
      <c r="S83" s="94" t="s">
        <v>113</v>
      </c>
      <c r="T83" s="95" t="s">
        <v>114</v>
      </c>
      <c r="U83" s="178"/>
      <c r="V83" s="178"/>
      <c r="W83" s="178"/>
      <c r="X83" s="178"/>
      <c r="Y83" s="178"/>
      <c r="Z83" s="178"/>
      <c r="AA83" s="178"/>
      <c r="AB83" s="178"/>
      <c r="AC83" s="178"/>
      <c r="AD83" s="178"/>
      <c r="AE83" s="178"/>
    </row>
    <row r="84" s="2" customFormat="1" ht="22.8" customHeight="1">
      <c r="A84" s="39"/>
      <c r="B84" s="40"/>
      <c r="C84" s="100" t="s">
        <v>115</v>
      </c>
      <c r="D84" s="41"/>
      <c r="E84" s="41"/>
      <c r="F84" s="41"/>
      <c r="G84" s="41"/>
      <c r="H84" s="41"/>
      <c r="I84" s="41"/>
      <c r="J84" s="184">
        <f>BK84</f>
        <v>0</v>
      </c>
      <c r="K84" s="41"/>
      <c r="L84" s="45"/>
      <c r="M84" s="96"/>
      <c r="N84" s="185"/>
      <c r="O84" s="97"/>
      <c r="P84" s="186">
        <f>P85+P94+P98</f>
        <v>0</v>
      </c>
      <c r="Q84" s="97"/>
      <c r="R84" s="186">
        <f>R85+R94+R98</f>
        <v>0</v>
      </c>
      <c r="S84" s="97"/>
      <c r="T84" s="187">
        <f>T85+T94+T98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18" t="s">
        <v>71</v>
      </c>
      <c r="AU84" s="18" t="s">
        <v>95</v>
      </c>
      <c r="BK84" s="188">
        <f>BK85+BK94+BK98</f>
        <v>0</v>
      </c>
    </row>
    <row r="85" s="12" customFormat="1" ht="25.92" customHeight="1">
      <c r="A85" s="12"/>
      <c r="B85" s="189"/>
      <c r="C85" s="190"/>
      <c r="D85" s="191" t="s">
        <v>71</v>
      </c>
      <c r="E85" s="192" t="s">
        <v>502</v>
      </c>
      <c r="F85" s="192" t="s">
        <v>503</v>
      </c>
      <c r="G85" s="190"/>
      <c r="H85" s="190"/>
      <c r="I85" s="193"/>
      <c r="J85" s="194">
        <f>BK85</f>
        <v>0</v>
      </c>
      <c r="K85" s="190"/>
      <c r="L85" s="195"/>
      <c r="M85" s="196"/>
      <c r="N85" s="197"/>
      <c r="O85" s="197"/>
      <c r="P85" s="198">
        <f>SUM(P86:P93)</f>
        <v>0</v>
      </c>
      <c r="Q85" s="197"/>
      <c r="R85" s="198">
        <f>SUM(R86:R93)</f>
        <v>0</v>
      </c>
      <c r="S85" s="197"/>
      <c r="T85" s="199">
        <f>SUM(T86:T93)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125</v>
      </c>
      <c r="AT85" s="201" t="s">
        <v>71</v>
      </c>
      <c r="AU85" s="201" t="s">
        <v>72</v>
      </c>
      <c r="AY85" s="200" t="s">
        <v>118</v>
      </c>
      <c r="BK85" s="202">
        <f>SUM(BK86:BK93)</f>
        <v>0</v>
      </c>
    </row>
    <row r="86" s="2" customFormat="1" ht="62.7" customHeight="1">
      <c r="A86" s="39"/>
      <c r="B86" s="40"/>
      <c r="C86" s="205" t="s">
        <v>80</v>
      </c>
      <c r="D86" s="205" t="s">
        <v>120</v>
      </c>
      <c r="E86" s="206" t="s">
        <v>504</v>
      </c>
      <c r="F86" s="207" t="s">
        <v>505</v>
      </c>
      <c r="G86" s="208" t="s">
        <v>235</v>
      </c>
      <c r="H86" s="209">
        <v>1</v>
      </c>
      <c r="I86" s="210"/>
      <c r="J86" s="211">
        <f>ROUND(I86*H86,2)</f>
        <v>0</v>
      </c>
      <c r="K86" s="207" t="s">
        <v>227</v>
      </c>
      <c r="L86" s="45"/>
      <c r="M86" s="212" t="s">
        <v>19</v>
      </c>
      <c r="N86" s="213" t="s">
        <v>43</v>
      </c>
      <c r="O86" s="85"/>
      <c r="P86" s="214">
        <f>O86*H86</f>
        <v>0</v>
      </c>
      <c r="Q86" s="214">
        <v>0</v>
      </c>
      <c r="R86" s="214">
        <f>Q86*H86</f>
        <v>0</v>
      </c>
      <c r="S86" s="214">
        <v>0</v>
      </c>
      <c r="T86" s="215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16" t="s">
        <v>125</v>
      </c>
      <c r="AT86" s="216" t="s">
        <v>120</v>
      </c>
      <c r="AU86" s="216" t="s">
        <v>80</v>
      </c>
      <c r="AY86" s="18" t="s">
        <v>118</v>
      </c>
      <c r="BE86" s="217">
        <f>IF(N86="základní",J86,0)</f>
        <v>0</v>
      </c>
      <c r="BF86" s="217">
        <f>IF(N86="snížená",J86,0)</f>
        <v>0</v>
      </c>
      <c r="BG86" s="217">
        <f>IF(N86="zákl. přenesená",J86,0)</f>
        <v>0</v>
      </c>
      <c r="BH86" s="217">
        <f>IF(N86="sníž. přenesená",J86,0)</f>
        <v>0</v>
      </c>
      <c r="BI86" s="217">
        <f>IF(N86="nulová",J86,0)</f>
        <v>0</v>
      </c>
      <c r="BJ86" s="18" t="s">
        <v>80</v>
      </c>
      <c r="BK86" s="217">
        <f>ROUND(I86*H86,2)</f>
        <v>0</v>
      </c>
      <c r="BL86" s="18" t="s">
        <v>125</v>
      </c>
      <c r="BM86" s="216" t="s">
        <v>506</v>
      </c>
    </row>
    <row r="87" s="2" customFormat="1">
      <c r="A87" s="39"/>
      <c r="B87" s="40"/>
      <c r="C87" s="41"/>
      <c r="D87" s="218" t="s">
        <v>127</v>
      </c>
      <c r="E87" s="41"/>
      <c r="F87" s="219" t="s">
        <v>505</v>
      </c>
      <c r="G87" s="41"/>
      <c r="H87" s="41"/>
      <c r="I87" s="220"/>
      <c r="J87" s="41"/>
      <c r="K87" s="41"/>
      <c r="L87" s="45"/>
      <c r="M87" s="221"/>
      <c r="N87" s="222"/>
      <c r="O87" s="85"/>
      <c r="P87" s="85"/>
      <c r="Q87" s="85"/>
      <c r="R87" s="85"/>
      <c r="S87" s="85"/>
      <c r="T87" s="86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127</v>
      </c>
      <c r="AU87" s="18" t="s">
        <v>80</v>
      </c>
    </row>
    <row r="88" s="2" customFormat="1" ht="33" customHeight="1">
      <c r="A88" s="39"/>
      <c r="B88" s="40"/>
      <c r="C88" s="205" t="s">
        <v>82</v>
      </c>
      <c r="D88" s="205" t="s">
        <v>120</v>
      </c>
      <c r="E88" s="206" t="s">
        <v>507</v>
      </c>
      <c r="F88" s="207" t="s">
        <v>508</v>
      </c>
      <c r="G88" s="208" t="s">
        <v>509</v>
      </c>
      <c r="H88" s="209">
        <v>1</v>
      </c>
      <c r="I88" s="210"/>
      <c r="J88" s="211">
        <f>ROUND(I88*H88,2)</f>
        <v>0</v>
      </c>
      <c r="K88" s="207" t="s">
        <v>227</v>
      </c>
      <c r="L88" s="45"/>
      <c r="M88" s="212" t="s">
        <v>19</v>
      </c>
      <c r="N88" s="213" t="s">
        <v>43</v>
      </c>
      <c r="O88" s="85"/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125</v>
      </c>
      <c r="AT88" s="216" t="s">
        <v>120</v>
      </c>
      <c r="AU88" s="216" t="s">
        <v>80</v>
      </c>
      <c r="AY88" s="18" t="s">
        <v>118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80</v>
      </c>
      <c r="BK88" s="217">
        <f>ROUND(I88*H88,2)</f>
        <v>0</v>
      </c>
      <c r="BL88" s="18" t="s">
        <v>125</v>
      </c>
      <c r="BM88" s="216" t="s">
        <v>510</v>
      </c>
    </row>
    <row r="89" s="2" customFormat="1">
      <c r="A89" s="39"/>
      <c r="B89" s="40"/>
      <c r="C89" s="41"/>
      <c r="D89" s="218" t="s">
        <v>127</v>
      </c>
      <c r="E89" s="41"/>
      <c r="F89" s="219" t="s">
        <v>508</v>
      </c>
      <c r="G89" s="41"/>
      <c r="H89" s="41"/>
      <c r="I89" s="220"/>
      <c r="J89" s="41"/>
      <c r="K89" s="41"/>
      <c r="L89" s="45"/>
      <c r="M89" s="221"/>
      <c r="N89" s="222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127</v>
      </c>
      <c r="AU89" s="18" t="s">
        <v>80</v>
      </c>
    </row>
    <row r="90" s="2" customFormat="1" ht="37.8" customHeight="1">
      <c r="A90" s="39"/>
      <c r="B90" s="40"/>
      <c r="C90" s="205" t="s">
        <v>144</v>
      </c>
      <c r="D90" s="205" t="s">
        <v>120</v>
      </c>
      <c r="E90" s="206" t="s">
        <v>511</v>
      </c>
      <c r="F90" s="207" t="s">
        <v>512</v>
      </c>
      <c r="G90" s="208" t="s">
        <v>509</v>
      </c>
      <c r="H90" s="209">
        <v>1</v>
      </c>
      <c r="I90" s="210"/>
      <c r="J90" s="211">
        <f>ROUND(I90*H90,2)</f>
        <v>0</v>
      </c>
      <c r="K90" s="207" t="s">
        <v>227</v>
      </c>
      <c r="L90" s="45"/>
      <c r="M90" s="212" t="s">
        <v>19</v>
      </c>
      <c r="N90" s="213" t="s">
        <v>43</v>
      </c>
      <c r="O90" s="85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125</v>
      </c>
      <c r="AT90" s="216" t="s">
        <v>120</v>
      </c>
      <c r="AU90" s="216" t="s">
        <v>80</v>
      </c>
      <c r="AY90" s="18" t="s">
        <v>118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80</v>
      </c>
      <c r="BK90" s="217">
        <f>ROUND(I90*H90,2)</f>
        <v>0</v>
      </c>
      <c r="BL90" s="18" t="s">
        <v>125</v>
      </c>
      <c r="BM90" s="216" t="s">
        <v>513</v>
      </c>
    </row>
    <row r="91" s="2" customFormat="1">
      <c r="A91" s="39"/>
      <c r="B91" s="40"/>
      <c r="C91" s="41"/>
      <c r="D91" s="218" t="s">
        <v>127</v>
      </c>
      <c r="E91" s="41"/>
      <c r="F91" s="219" t="s">
        <v>512</v>
      </c>
      <c r="G91" s="41"/>
      <c r="H91" s="41"/>
      <c r="I91" s="220"/>
      <c r="J91" s="41"/>
      <c r="K91" s="41"/>
      <c r="L91" s="45"/>
      <c r="M91" s="221"/>
      <c r="N91" s="222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127</v>
      </c>
      <c r="AU91" s="18" t="s">
        <v>80</v>
      </c>
    </row>
    <row r="92" s="2" customFormat="1" ht="24.15" customHeight="1">
      <c r="A92" s="39"/>
      <c r="B92" s="40"/>
      <c r="C92" s="205" t="s">
        <v>125</v>
      </c>
      <c r="D92" s="205" t="s">
        <v>120</v>
      </c>
      <c r="E92" s="206" t="s">
        <v>514</v>
      </c>
      <c r="F92" s="207" t="s">
        <v>515</v>
      </c>
      <c r="G92" s="208" t="s">
        <v>516</v>
      </c>
      <c r="H92" s="209">
        <v>1</v>
      </c>
      <c r="I92" s="210"/>
      <c r="J92" s="211">
        <f>ROUND(I92*H92,2)</f>
        <v>0</v>
      </c>
      <c r="K92" s="207" t="s">
        <v>227</v>
      </c>
      <c r="L92" s="45"/>
      <c r="M92" s="212" t="s">
        <v>19</v>
      </c>
      <c r="N92" s="213" t="s">
        <v>43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125</v>
      </c>
      <c r="AT92" s="216" t="s">
        <v>120</v>
      </c>
      <c r="AU92" s="216" t="s">
        <v>80</v>
      </c>
      <c r="AY92" s="18" t="s">
        <v>118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80</v>
      </c>
      <c r="BK92" s="217">
        <f>ROUND(I92*H92,2)</f>
        <v>0</v>
      </c>
      <c r="BL92" s="18" t="s">
        <v>125</v>
      </c>
      <c r="BM92" s="216" t="s">
        <v>517</v>
      </c>
    </row>
    <row r="93" s="2" customFormat="1">
      <c r="A93" s="39"/>
      <c r="B93" s="40"/>
      <c r="C93" s="41"/>
      <c r="D93" s="218" t="s">
        <v>127</v>
      </c>
      <c r="E93" s="41"/>
      <c r="F93" s="219" t="s">
        <v>515</v>
      </c>
      <c r="G93" s="41"/>
      <c r="H93" s="41"/>
      <c r="I93" s="220"/>
      <c r="J93" s="41"/>
      <c r="K93" s="41"/>
      <c r="L93" s="45"/>
      <c r="M93" s="221"/>
      <c r="N93" s="222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127</v>
      </c>
      <c r="AU93" s="18" t="s">
        <v>80</v>
      </c>
    </row>
    <row r="94" s="12" customFormat="1" ht="25.92" customHeight="1">
      <c r="A94" s="12"/>
      <c r="B94" s="189"/>
      <c r="C94" s="190"/>
      <c r="D94" s="191" t="s">
        <v>71</v>
      </c>
      <c r="E94" s="192" t="s">
        <v>518</v>
      </c>
      <c r="F94" s="192" t="s">
        <v>519</v>
      </c>
      <c r="G94" s="190"/>
      <c r="H94" s="190"/>
      <c r="I94" s="193"/>
      <c r="J94" s="194">
        <f>BK94</f>
        <v>0</v>
      </c>
      <c r="K94" s="190"/>
      <c r="L94" s="195"/>
      <c r="M94" s="196"/>
      <c r="N94" s="197"/>
      <c r="O94" s="197"/>
      <c r="P94" s="198">
        <f>SUM(P95:P97)</f>
        <v>0</v>
      </c>
      <c r="Q94" s="197"/>
      <c r="R94" s="198">
        <f>SUM(R95:R97)</f>
        <v>0</v>
      </c>
      <c r="S94" s="197"/>
      <c r="T94" s="199">
        <f>SUM(T95:T97)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0" t="s">
        <v>160</v>
      </c>
      <c r="AT94" s="201" t="s">
        <v>71</v>
      </c>
      <c r="AU94" s="201" t="s">
        <v>72</v>
      </c>
      <c r="AY94" s="200" t="s">
        <v>118</v>
      </c>
      <c r="BK94" s="202">
        <f>SUM(BK95:BK97)</f>
        <v>0</v>
      </c>
    </row>
    <row r="95" s="2" customFormat="1" ht="37.8" customHeight="1">
      <c r="A95" s="39"/>
      <c r="B95" s="40"/>
      <c r="C95" s="205" t="s">
        <v>160</v>
      </c>
      <c r="D95" s="205" t="s">
        <v>120</v>
      </c>
      <c r="E95" s="206" t="s">
        <v>520</v>
      </c>
      <c r="F95" s="207" t="s">
        <v>521</v>
      </c>
      <c r="G95" s="208" t="s">
        <v>522</v>
      </c>
      <c r="H95" s="209">
        <v>1</v>
      </c>
      <c r="I95" s="210"/>
      <c r="J95" s="211">
        <f>ROUND(I95*H95,2)</f>
        <v>0</v>
      </c>
      <c r="K95" s="207" t="s">
        <v>227</v>
      </c>
      <c r="L95" s="45"/>
      <c r="M95" s="212" t="s">
        <v>19</v>
      </c>
      <c r="N95" s="213" t="s">
        <v>43</v>
      </c>
      <c r="O95" s="85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125</v>
      </c>
      <c r="AT95" s="216" t="s">
        <v>120</v>
      </c>
      <c r="AU95" s="216" t="s">
        <v>80</v>
      </c>
      <c r="AY95" s="18" t="s">
        <v>118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80</v>
      </c>
      <c r="BK95" s="217">
        <f>ROUND(I95*H95,2)</f>
        <v>0</v>
      </c>
      <c r="BL95" s="18" t="s">
        <v>125</v>
      </c>
      <c r="BM95" s="216" t="s">
        <v>523</v>
      </c>
    </row>
    <row r="96" s="2" customFormat="1">
      <c r="A96" s="39"/>
      <c r="B96" s="40"/>
      <c r="C96" s="41"/>
      <c r="D96" s="218" t="s">
        <v>127</v>
      </c>
      <c r="E96" s="41"/>
      <c r="F96" s="219" t="s">
        <v>521</v>
      </c>
      <c r="G96" s="41"/>
      <c r="H96" s="41"/>
      <c r="I96" s="220"/>
      <c r="J96" s="41"/>
      <c r="K96" s="41"/>
      <c r="L96" s="45"/>
      <c r="M96" s="221"/>
      <c r="N96" s="222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127</v>
      </c>
      <c r="AU96" s="18" t="s">
        <v>80</v>
      </c>
    </row>
    <row r="97" s="14" customFormat="1">
      <c r="A97" s="14"/>
      <c r="B97" s="235"/>
      <c r="C97" s="236"/>
      <c r="D97" s="218" t="s">
        <v>131</v>
      </c>
      <c r="E97" s="237" t="s">
        <v>19</v>
      </c>
      <c r="F97" s="238" t="s">
        <v>524</v>
      </c>
      <c r="G97" s="236"/>
      <c r="H97" s="239">
        <v>1</v>
      </c>
      <c r="I97" s="240"/>
      <c r="J97" s="236"/>
      <c r="K97" s="236"/>
      <c r="L97" s="241"/>
      <c r="M97" s="242"/>
      <c r="N97" s="243"/>
      <c r="O97" s="243"/>
      <c r="P97" s="243"/>
      <c r="Q97" s="243"/>
      <c r="R97" s="243"/>
      <c r="S97" s="243"/>
      <c r="T97" s="244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5" t="s">
        <v>131</v>
      </c>
      <c r="AU97" s="245" t="s">
        <v>80</v>
      </c>
      <c r="AV97" s="14" t="s">
        <v>82</v>
      </c>
      <c r="AW97" s="14" t="s">
        <v>33</v>
      </c>
      <c r="AX97" s="14" t="s">
        <v>80</v>
      </c>
      <c r="AY97" s="245" t="s">
        <v>118</v>
      </c>
    </row>
    <row r="98" s="12" customFormat="1" ht="25.92" customHeight="1">
      <c r="A98" s="12"/>
      <c r="B98" s="189"/>
      <c r="C98" s="190"/>
      <c r="D98" s="191" t="s">
        <v>71</v>
      </c>
      <c r="E98" s="192" t="s">
        <v>525</v>
      </c>
      <c r="F98" s="192" t="s">
        <v>526</v>
      </c>
      <c r="G98" s="190"/>
      <c r="H98" s="190"/>
      <c r="I98" s="193"/>
      <c r="J98" s="194">
        <f>BK98</f>
        <v>0</v>
      </c>
      <c r="K98" s="190"/>
      <c r="L98" s="195"/>
      <c r="M98" s="196"/>
      <c r="N98" s="197"/>
      <c r="O98" s="197"/>
      <c r="P98" s="198">
        <f>P99+SUM(P100:P116)+P123</f>
        <v>0</v>
      </c>
      <c r="Q98" s="197"/>
      <c r="R98" s="198">
        <f>R99+SUM(R100:R116)+R123</f>
        <v>0</v>
      </c>
      <c r="S98" s="197"/>
      <c r="T98" s="199">
        <f>T99+SUM(T100:T116)+T123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0" t="s">
        <v>160</v>
      </c>
      <c r="AT98" s="201" t="s">
        <v>71</v>
      </c>
      <c r="AU98" s="201" t="s">
        <v>72</v>
      </c>
      <c r="AY98" s="200" t="s">
        <v>118</v>
      </c>
      <c r="BK98" s="202">
        <f>BK99+SUM(BK100:BK116)+BK123</f>
        <v>0</v>
      </c>
    </row>
    <row r="99" s="2" customFormat="1" ht="49.05" customHeight="1">
      <c r="A99" s="39"/>
      <c r="B99" s="40"/>
      <c r="C99" s="205" t="s">
        <v>169</v>
      </c>
      <c r="D99" s="205" t="s">
        <v>120</v>
      </c>
      <c r="E99" s="206" t="s">
        <v>527</v>
      </c>
      <c r="F99" s="207" t="s">
        <v>528</v>
      </c>
      <c r="G99" s="208" t="s">
        <v>509</v>
      </c>
      <c r="H99" s="209">
        <v>1</v>
      </c>
      <c r="I99" s="210"/>
      <c r="J99" s="211">
        <f>ROUND(I99*H99,2)</f>
        <v>0</v>
      </c>
      <c r="K99" s="207" t="s">
        <v>227</v>
      </c>
      <c r="L99" s="45"/>
      <c r="M99" s="212" t="s">
        <v>19</v>
      </c>
      <c r="N99" s="213" t="s">
        <v>43</v>
      </c>
      <c r="O99" s="85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125</v>
      </c>
      <c r="AT99" s="216" t="s">
        <v>120</v>
      </c>
      <c r="AU99" s="216" t="s">
        <v>80</v>
      </c>
      <c r="AY99" s="18" t="s">
        <v>118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80</v>
      </c>
      <c r="BK99" s="217">
        <f>ROUND(I99*H99,2)</f>
        <v>0</v>
      </c>
      <c r="BL99" s="18" t="s">
        <v>125</v>
      </c>
      <c r="BM99" s="216" t="s">
        <v>529</v>
      </c>
    </row>
    <row r="100" s="2" customFormat="1">
      <c r="A100" s="39"/>
      <c r="B100" s="40"/>
      <c r="C100" s="41"/>
      <c r="D100" s="218" t="s">
        <v>127</v>
      </c>
      <c r="E100" s="41"/>
      <c r="F100" s="219" t="s">
        <v>530</v>
      </c>
      <c r="G100" s="41"/>
      <c r="H100" s="41"/>
      <c r="I100" s="220"/>
      <c r="J100" s="41"/>
      <c r="K100" s="41"/>
      <c r="L100" s="45"/>
      <c r="M100" s="221"/>
      <c r="N100" s="222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127</v>
      </c>
      <c r="AU100" s="18" t="s">
        <v>80</v>
      </c>
    </row>
    <row r="101" s="14" customFormat="1">
      <c r="A101" s="14"/>
      <c r="B101" s="235"/>
      <c r="C101" s="236"/>
      <c r="D101" s="218" t="s">
        <v>131</v>
      </c>
      <c r="E101" s="237" t="s">
        <v>19</v>
      </c>
      <c r="F101" s="238" t="s">
        <v>531</v>
      </c>
      <c r="G101" s="236"/>
      <c r="H101" s="239">
        <v>1</v>
      </c>
      <c r="I101" s="240"/>
      <c r="J101" s="236"/>
      <c r="K101" s="236"/>
      <c r="L101" s="241"/>
      <c r="M101" s="242"/>
      <c r="N101" s="243"/>
      <c r="O101" s="243"/>
      <c r="P101" s="243"/>
      <c r="Q101" s="243"/>
      <c r="R101" s="243"/>
      <c r="S101" s="243"/>
      <c r="T101" s="24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5" t="s">
        <v>131</v>
      </c>
      <c r="AU101" s="245" t="s">
        <v>80</v>
      </c>
      <c r="AV101" s="14" t="s">
        <v>82</v>
      </c>
      <c r="AW101" s="14" t="s">
        <v>33</v>
      </c>
      <c r="AX101" s="14" t="s">
        <v>80</v>
      </c>
      <c r="AY101" s="245" t="s">
        <v>118</v>
      </c>
    </row>
    <row r="102" s="13" customFormat="1">
      <c r="A102" s="13"/>
      <c r="B102" s="225"/>
      <c r="C102" s="226"/>
      <c r="D102" s="218" t="s">
        <v>131</v>
      </c>
      <c r="E102" s="227" t="s">
        <v>19</v>
      </c>
      <c r="F102" s="228" t="s">
        <v>532</v>
      </c>
      <c r="G102" s="226"/>
      <c r="H102" s="227" t="s">
        <v>19</v>
      </c>
      <c r="I102" s="229"/>
      <c r="J102" s="226"/>
      <c r="K102" s="226"/>
      <c r="L102" s="230"/>
      <c r="M102" s="231"/>
      <c r="N102" s="232"/>
      <c r="O102" s="232"/>
      <c r="P102" s="232"/>
      <c r="Q102" s="232"/>
      <c r="R102" s="232"/>
      <c r="S102" s="232"/>
      <c r="T102" s="23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4" t="s">
        <v>131</v>
      </c>
      <c r="AU102" s="234" t="s">
        <v>80</v>
      </c>
      <c r="AV102" s="13" t="s">
        <v>80</v>
      </c>
      <c r="AW102" s="13" t="s">
        <v>33</v>
      </c>
      <c r="AX102" s="13" t="s">
        <v>72</v>
      </c>
      <c r="AY102" s="234" t="s">
        <v>118</v>
      </c>
    </row>
    <row r="103" s="13" customFormat="1">
      <c r="A103" s="13"/>
      <c r="B103" s="225"/>
      <c r="C103" s="226"/>
      <c r="D103" s="218" t="s">
        <v>131</v>
      </c>
      <c r="E103" s="227" t="s">
        <v>19</v>
      </c>
      <c r="F103" s="228" t="s">
        <v>533</v>
      </c>
      <c r="G103" s="226"/>
      <c r="H103" s="227" t="s">
        <v>19</v>
      </c>
      <c r="I103" s="229"/>
      <c r="J103" s="226"/>
      <c r="K103" s="226"/>
      <c r="L103" s="230"/>
      <c r="M103" s="231"/>
      <c r="N103" s="232"/>
      <c r="O103" s="232"/>
      <c r="P103" s="232"/>
      <c r="Q103" s="232"/>
      <c r="R103" s="232"/>
      <c r="S103" s="232"/>
      <c r="T103" s="23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4" t="s">
        <v>131</v>
      </c>
      <c r="AU103" s="234" t="s">
        <v>80</v>
      </c>
      <c r="AV103" s="13" t="s">
        <v>80</v>
      </c>
      <c r="AW103" s="13" t="s">
        <v>33</v>
      </c>
      <c r="AX103" s="13" t="s">
        <v>72</v>
      </c>
      <c r="AY103" s="234" t="s">
        <v>118</v>
      </c>
    </row>
    <row r="104" s="13" customFormat="1">
      <c r="A104" s="13"/>
      <c r="B104" s="225"/>
      <c r="C104" s="226"/>
      <c r="D104" s="218" t="s">
        <v>131</v>
      </c>
      <c r="E104" s="227" t="s">
        <v>19</v>
      </c>
      <c r="F104" s="228" t="s">
        <v>534</v>
      </c>
      <c r="G104" s="226"/>
      <c r="H104" s="227" t="s">
        <v>19</v>
      </c>
      <c r="I104" s="229"/>
      <c r="J104" s="226"/>
      <c r="K104" s="226"/>
      <c r="L104" s="230"/>
      <c r="M104" s="231"/>
      <c r="N104" s="232"/>
      <c r="O104" s="232"/>
      <c r="P104" s="232"/>
      <c r="Q104" s="232"/>
      <c r="R104" s="232"/>
      <c r="S104" s="232"/>
      <c r="T104" s="23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4" t="s">
        <v>131</v>
      </c>
      <c r="AU104" s="234" t="s">
        <v>80</v>
      </c>
      <c r="AV104" s="13" t="s">
        <v>80</v>
      </c>
      <c r="AW104" s="13" t="s">
        <v>33</v>
      </c>
      <c r="AX104" s="13" t="s">
        <v>72</v>
      </c>
      <c r="AY104" s="234" t="s">
        <v>118</v>
      </c>
    </row>
    <row r="105" s="13" customFormat="1">
      <c r="A105" s="13"/>
      <c r="B105" s="225"/>
      <c r="C105" s="226"/>
      <c r="D105" s="218" t="s">
        <v>131</v>
      </c>
      <c r="E105" s="227" t="s">
        <v>19</v>
      </c>
      <c r="F105" s="228" t="s">
        <v>535</v>
      </c>
      <c r="G105" s="226"/>
      <c r="H105" s="227" t="s">
        <v>19</v>
      </c>
      <c r="I105" s="229"/>
      <c r="J105" s="226"/>
      <c r="K105" s="226"/>
      <c r="L105" s="230"/>
      <c r="M105" s="231"/>
      <c r="N105" s="232"/>
      <c r="O105" s="232"/>
      <c r="P105" s="232"/>
      <c r="Q105" s="232"/>
      <c r="R105" s="232"/>
      <c r="S105" s="232"/>
      <c r="T105" s="23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4" t="s">
        <v>131</v>
      </c>
      <c r="AU105" s="234" t="s">
        <v>80</v>
      </c>
      <c r="AV105" s="13" t="s">
        <v>80</v>
      </c>
      <c r="AW105" s="13" t="s">
        <v>33</v>
      </c>
      <c r="AX105" s="13" t="s">
        <v>72</v>
      </c>
      <c r="AY105" s="234" t="s">
        <v>118</v>
      </c>
    </row>
    <row r="106" s="13" customFormat="1">
      <c r="A106" s="13"/>
      <c r="B106" s="225"/>
      <c r="C106" s="226"/>
      <c r="D106" s="218" t="s">
        <v>131</v>
      </c>
      <c r="E106" s="227" t="s">
        <v>19</v>
      </c>
      <c r="F106" s="228" t="s">
        <v>536</v>
      </c>
      <c r="G106" s="226"/>
      <c r="H106" s="227" t="s">
        <v>19</v>
      </c>
      <c r="I106" s="229"/>
      <c r="J106" s="226"/>
      <c r="K106" s="226"/>
      <c r="L106" s="230"/>
      <c r="M106" s="231"/>
      <c r="N106" s="232"/>
      <c r="O106" s="232"/>
      <c r="P106" s="232"/>
      <c r="Q106" s="232"/>
      <c r="R106" s="232"/>
      <c r="S106" s="232"/>
      <c r="T106" s="23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4" t="s">
        <v>131</v>
      </c>
      <c r="AU106" s="234" t="s">
        <v>80</v>
      </c>
      <c r="AV106" s="13" t="s">
        <v>80</v>
      </c>
      <c r="AW106" s="13" t="s">
        <v>33</v>
      </c>
      <c r="AX106" s="13" t="s">
        <v>72</v>
      </c>
      <c r="AY106" s="234" t="s">
        <v>118</v>
      </c>
    </row>
    <row r="107" s="13" customFormat="1">
      <c r="A107" s="13"/>
      <c r="B107" s="225"/>
      <c r="C107" s="226"/>
      <c r="D107" s="218" t="s">
        <v>131</v>
      </c>
      <c r="E107" s="227" t="s">
        <v>19</v>
      </c>
      <c r="F107" s="228" t="s">
        <v>537</v>
      </c>
      <c r="G107" s="226"/>
      <c r="H107" s="227" t="s">
        <v>19</v>
      </c>
      <c r="I107" s="229"/>
      <c r="J107" s="226"/>
      <c r="K107" s="226"/>
      <c r="L107" s="230"/>
      <c r="M107" s="231"/>
      <c r="N107" s="232"/>
      <c r="O107" s="232"/>
      <c r="P107" s="232"/>
      <c r="Q107" s="232"/>
      <c r="R107" s="232"/>
      <c r="S107" s="232"/>
      <c r="T107" s="23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4" t="s">
        <v>131</v>
      </c>
      <c r="AU107" s="234" t="s">
        <v>80</v>
      </c>
      <c r="AV107" s="13" t="s">
        <v>80</v>
      </c>
      <c r="AW107" s="13" t="s">
        <v>33</v>
      </c>
      <c r="AX107" s="13" t="s">
        <v>72</v>
      </c>
      <c r="AY107" s="234" t="s">
        <v>118</v>
      </c>
    </row>
    <row r="108" s="2" customFormat="1" ht="49.05" customHeight="1">
      <c r="A108" s="39"/>
      <c r="B108" s="40"/>
      <c r="C108" s="205" t="s">
        <v>177</v>
      </c>
      <c r="D108" s="205" t="s">
        <v>120</v>
      </c>
      <c r="E108" s="206" t="s">
        <v>538</v>
      </c>
      <c r="F108" s="207" t="s">
        <v>539</v>
      </c>
      <c r="G108" s="208" t="s">
        <v>509</v>
      </c>
      <c r="H108" s="209">
        <v>1</v>
      </c>
      <c r="I108" s="210"/>
      <c r="J108" s="211">
        <f>ROUND(I108*H108,2)</f>
        <v>0</v>
      </c>
      <c r="K108" s="207" t="s">
        <v>227</v>
      </c>
      <c r="L108" s="45"/>
      <c r="M108" s="212" t="s">
        <v>19</v>
      </c>
      <c r="N108" s="213" t="s">
        <v>43</v>
      </c>
      <c r="O108" s="85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125</v>
      </c>
      <c r="AT108" s="216" t="s">
        <v>120</v>
      </c>
      <c r="AU108" s="216" t="s">
        <v>80</v>
      </c>
      <c r="AY108" s="18" t="s">
        <v>118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80</v>
      </c>
      <c r="BK108" s="217">
        <f>ROUND(I108*H108,2)</f>
        <v>0</v>
      </c>
      <c r="BL108" s="18" t="s">
        <v>125</v>
      </c>
      <c r="BM108" s="216" t="s">
        <v>540</v>
      </c>
    </row>
    <row r="109" s="2" customFormat="1">
      <c r="A109" s="39"/>
      <c r="B109" s="40"/>
      <c r="C109" s="41"/>
      <c r="D109" s="218" t="s">
        <v>127</v>
      </c>
      <c r="E109" s="41"/>
      <c r="F109" s="219" t="s">
        <v>541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127</v>
      </c>
      <c r="AU109" s="18" t="s">
        <v>80</v>
      </c>
    </row>
    <row r="110" s="2" customFormat="1" ht="44.25" customHeight="1">
      <c r="A110" s="39"/>
      <c r="B110" s="40"/>
      <c r="C110" s="205" t="s">
        <v>182</v>
      </c>
      <c r="D110" s="205" t="s">
        <v>120</v>
      </c>
      <c r="E110" s="206" t="s">
        <v>542</v>
      </c>
      <c r="F110" s="207" t="s">
        <v>543</v>
      </c>
      <c r="G110" s="208" t="s">
        <v>509</v>
      </c>
      <c r="H110" s="209">
        <v>1</v>
      </c>
      <c r="I110" s="210"/>
      <c r="J110" s="211">
        <f>ROUND(I110*H110,2)</f>
        <v>0</v>
      </c>
      <c r="K110" s="207" t="s">
        <v>227</v>
      </c>
      <c r="L110" s="45"/>
      <c r="M110" s="212" t="s">
        <v>19</v>
      </c>
      <c r="N110" s="213" t="s">
        <v>43</v>
      </c>
      <c r="O110" s="85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125</v>
      </c>
      <c r="AT110" s="216" t="s">
        <v>120</v>
      </c>
      <c r="AU110" s="216" t="s">
        <v>80</v>
      </c>
      <c r="AY110" s="18" t="s">
        <v>118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80</v>
      </c>
      <c r="BK110" s="217">
        <f>ROUND(I110*H110,2)</f>
        <v>0</v>
      </c>
      <c r="BL110" s="18" t="s">
        <v>125</v>
      </c>
      <c r="BM110" s="216" t="s">
        <v>544</v>
      </c>
    </row>
    <row r="111" s="2" customFormat="1">
      <c r="A111" s="39"/>
      <c r="B111" s="40"/>
      <c r="C111" s="41"/>
      <c r="D111" s="218" t="s">
        <v>127</v>
      </c>
      <c r="E111" s="41"/>
      <c r="F111" s="219" t="s">
        <v>543</v>
      </c>
      <c r="G111" s="41"/>
      <c r="H111" s="41"/>
      <c r="I111" s="220"/>
      <c r="J111" s="41"/>
      <c r="K111" s="41"/>
      <c r="L111" s="45"/>
      <c r="M111" s="221"/>
      <c r="N111" s="222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127</v>
      </c>
      <c r="AU111" s="18" t="s">
        <v>80</v>
      </c>
    </row>
    <row r="112" s="2" customFormat="1" ht="24.15" customHeight="1">
      <c r="A112" s="39"/>
      <c r="B112" s="40"/>
      <c r="C112" s="205" t="s">
        <v>193</v>
      </c>
      <c r="D112" s="205" t="s">
        <v>120</v>
      </c>
      <c r="E112" s="206" t="s">
        <v>545</v>
      </c>
      <c r="F112" s="207" t="s">
        <v>546</v>
      </c>
      <c r="G112" s="208" t="s">
        <v>509</v>
      </c>
      <c r="H112" s="209">
        <v>1</v>
      </c>
      <c r="I112" s="210"/>
      <c r="J112" s="211">
        <f>ROUND(I112*H112,2)</f>
        <v>0</v>
      </c>
      <c r="K112" s="207" t="s">
        <v>227</v>
      </c>
      <c r="L112" s="45"/>
      <c r="M112" s="212" t="s">
        <v>19</v>
      </c>
      <c r="N112" s="213" t="s">
        <v>43</v>
      </c>
      <c r="O112" s="85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125</v>
      </c>
      <c r="AT112" s="216" t="s">
        <v>120</v>
      </c>
      <c r="AU112" s="216" t="s">
        <v>80</v>
      </c>
      <c r="AY112" s="18" t="s">
        <v>118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80</v>
      </c>
      <c r="BK112" s="217">
        <f>ROUND(I112*H112,2)</f>
        <v>0</v>
      </c>
      <c r="BL112" s="18" t="s">
        <v>125</v>
      </c>
      <c r="BM112" s="216" t="s">
        <v>547</v>
      </c>
    </row>
    <row r="113" s="2" customFormat="1">
      <c r="A113" s="39"/>
      <c r="B113" s="40"/>
      <c r="C113" s="41"/>
      <c r="D113" s="218" t="s">
        <v>127</v>
      </c>
      <c r="E113" s="41"/>
      <c r="F113" s="219" t="s">
        <v>546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127</v>
      </c>
      <c r="AU113" s="18" t="s">
        <v>80</v>
      </c>
    </row>
    <row r="114" s="2" customFormat="1" ht="24.15" customHeight="1">
      <c r="A114" s="39"/>
      <c r="B114" s="40"/>
      <c r="C114" s="205" t="s">
        <v>202</v>
      </c>
      <c r="D114" s="205" t="s">
        <v>120</v>
      </c>
      <c r="E114" s="206" t="s">
        <v>548</v>
      </c>
      <c r="F114" s="207" t="s">
        <v>549</v>
      </c>
      <c r="G114" s="208" t="s">
        <v>509</v>
      </c>
      <c r="H114" s="209">
        <v>1</v>
      </c>
      <c r="I114" s="210"/>
      <c r="J114" s="211">
        <f>ROUND(I114*H114,2)</f>
        <v>0</v>
      </c>
      <c r="K114" s="207" t="s">
        <v>227</v>
      </c>
      <c r="L114" s="45"/>
      <c r="M114" s="212" t="s">
        <v>19</v>
      </c>
      <c r="N114" s="213" t="s">
        <v>43</v>
      </c>
      <c r="O114" s="85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125</v>
      </c>
      <c r="AT114" s="216" t="s">
        <v>120</v>
      </c>
      <c r="AU114" s="216" t="s">
        <v>80</v>
      </c>
      <c r="AY114" s="18" t="s">
        <v>118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80</v>
      </c>
      <c r="BK114" s="217">
        <f>ROUND(I114*H114,2)</f>
        <v>0</v>
      </c>
      <c r="BL114" s="18" t="s">
        <v>125</v>
      </c>
      <c r="BM114" s="216" t="s">
        <v>550</v>
      </c>
    </row>
    <row r="115" s="2" customFormat="1">
      <c r="A115" s="39"/>
      <c r="B115" s="40"/>
      <c r="C115" s="41"/>
      <c r="D115" s="218" t="s">
        <v>127</v>
      </c>
      <c r="E115" s="41"/>
      <c r="F115" s="219" t="s">
        <v>549</v>
      </c>
      <c r="G115" s="41"/>
      <c r="H115" s="41"/>
      <c r="I115" s="220"/>
      <c r="J115" s="41"/>
      <c r="K115" s="41"/>
      <c r="L115" s="45"/>
      <c r="M115" s="221"/>
      <c r="N115" s="222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127</v>
      </c>
      <c r="AU115" s="18" t="s">
        <v>80</v>
      </c>
    </row>
    <row r="116" s="12" customFormat="1" ht="22.8" customHeight="1">
      <c r="A116" s="12"/>
      <c r="B116" s="189"/>
      <c r="C116" s="190"/>
      <c r="D116" s="191" t="s">
        <v>71</v>
      </c>
      <c r="E116" s="203" t="s">
        <v>551</v>
      </c>
      <c r="F116" s="203" t="s">
        <v>552</v>
      </c>
      <c r="G116" s="190"/>
      <c r="H116" s="190"/>
      <c r="I116" s="193"/>
      <c r="J116" s="204">
        <f>BK116</f>
        <v>0</v>
      </c>
      <c r="K116" s="190"/>
      <c r="L116" s="195"/>
      <c r="M116" s="196"/>
      <c r="N116" s="197"/>
      <c r="O116" s="197"/>
      <c r="P116" s="198">
        <f>SUM(P117:P122)</f>
        <v>0</v>
      </c>
      <c r="Q116" s="197"/>
      <c r="R116" s="198">
        <f>SUM(R117:R122)</f>
        <v>0</v>
      </c>
      <c r="S116" s="197"/>
      <c r="T116" s="199">
        <f>SUM(T117:T122)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00" t="s">
        <v>160</v>
      </c>
      <c r="AT116" s="201" t="s">
        <v>71</v>
      </c>
      <c r="AU116" s="201" t="s">
        <v>80</v>
      </c>
      <c r="AY116" s="200" t="s">
        <v>118</v>
      </c>
      <c r="BK116" s="202">
        <f>SUM(BK117:BK122)</f>
        <v>0</v>
      </c>
    </row>
    <row r="117" s="2" customFormat="1" ht="16.5" customHeight="1">
      <c r="A117" s="39"/>
      <c r="B117" s="40"/>
      <c r="C117" s="205" t="s">
        <v>210</v>
      </c>
      <c r="D117" s="205" t="s">
        <v>120</v>
      </c>
      <c r="E117" s="206" t="s">
        <v>553</v>
      </c>
      <c r="F117" s="207" t="s">
        <v>554</v>
      </c>
      <c r="G117" s="208" t="s">
        <v>509</v>
      </c>
      <c r="H117" s="209">
        <v>1</v>
      </c>
      <c r="I117" s="210"/>
      <c r="J117" s="211">
        <f>ROUND(I117*H117,2)</f>
        <v>0</v>
      </c>
      <c r="K117" s="207" t="s">
        <v>124</v>
      </c>
      <c r="L117" s="45"/>
      <c r="M117" s="212" t="s">
        <v>19</v>
      </c>
      <c r="N117" s="213" t="s">
        <v>43</v>
      </c>
      <c r="O117" s="85"/>
      <c r="P117" s="214">
        <f>O117*H117</f>
        <v>0</v>
      </c>
      <c r="Q117" s="214">
        <v>0</v>
      </c>
      <c r="R117" s="214">
        <f>Q117*H117</f>
        <v>0</v>
      </c>
      <c r="S117" s="214">
        <v>0</v>
      </c>
      <c r="T117" s="215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6" t="s">
        <v>555</v>
      </c>
      <c r="AT117" s="216" t="s">
        <v>120</v>
      </c>
      <c r="AU117" s="216" t="s">
        <v>82</v>
      </c>
      <c r="AY117" s="18" t="s">
        <v>118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80</v>
      </c>
      <c r="BK117" s="217">
        <f>ROUND(I117*H117,2)</f>
        <v>0</v>
      </c>
      <c r="BL117" s="18" t="s">
        <v>555</v>
      </c>
      <c r="BM117" s="216" t="s">
        <v>556</v>
      </c>
    </row>
    <row r="118" s="2" customFormat="1">
      <c r="A118" s="39"/>
      <c r="B118" s="40"/>
      <c r="C118" s="41"/>
      <c r="D118" s="218" t="s">
        <v>127</v>
      </c>
      <c r="E118" s="41"/>
      <c r="F118" s="219" t="s">
        <v>554</v>
      </c>
      <c r="G118" s="41"/>
      <c r="H118" s="41"/>
      <c r="I118" s="220"/>
      <c r="J118" s="41"/>
      <c r="K118" s="41"/>
      <c r="L118" s="45"/>
      <c r="M118" s="221"/>
      <c r="N118" s="222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127</v>
      </c>
      <c r="AU118" s="18" t="s">
        <v>82</v>
      </c>
    </row>
    <row r="119" s="2" customFormat="1">
      <c r="A119" s="39"/>
      <c r="B119" s="40"/>
      <c r="C119" s="41"/>
      <c r="D119" s="223" t="s">
        <v>129</v>
      </c>
      <c r="E119" s="41"/>
      <c r="F119" s="224" t="s">
        <v>557</v>
      </c>
      <c r="G119" s="41"/>
      <c r="H119" s="41"/>
      <c r="I119" s="220"/>
      <c r="J119" s="41"/>
      <c r="K119" s="41"/>
      <c r="L119" s="45"/>
      <c r="M119" s="221"/>
      <c r="N119" s="222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129</v>
      </c>
      <c r="AU119" s="18" t="s">
        <v>82</v>
      </c>
    </row>
    <row r="120" s="2" customFormat="1" ht="24.15" customHeight="1">
      <c r="A120" s="39"/>
      <c r="B120" s="40"/>
      <c r="C120" s="205" t="s">
        <v>217</v>
      </c>
      <c r="D120" s="205" t="s">
        <v>120</v>
      </c>
      <c r="E120" s="206" t="s">
        <v>558</v>
      </c>
      <c r="F120" s="207" t="s">
        <v>559</v>
      </c>
      <c r="G120" s="208" t="s">
        <v>560</v>
      </c>
      <c r="H120" s="209">
        <v>1</v>
      </c>
      <c r="I120" s="210"/>
      <c r="J120" s="211">
        <f>ROUND(I120*H120,2)</f>
        <v>0</v>
      </c>
      <c r="K120" s="207" t="s">
        <v>124</v>
      </c>
      <c r="L120" s="45"/>
      <c r="M120" s="212" t="s">
        <v>19</v>
      </c>
      <c r="N120" s="213" t="s">
        <v>43</v>
      </c>
      <c r="O120" s="85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555</v>
      </c>
      <c r="AT120" s="216" t="s">
        <v>120</v>
      </c>
      <c r="AU120" s="216" t="s">
        <v>82</v>
      </c>
      <c r="AY120" s="18" t="s">
        <v>118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80</v>
      </c>
      <c r="BK120" s="217">
        <f>ROUND(I120*H120,2)</f>
        <v>0</v>
      </c>
      <c r="BL120" s="18" t="s">
        <v>555</v>
      </c>
      <c r="BM120" s="216" t="s">
        <v>561</v>
      </c>
    </row>
    <row r="121" s="2" customFormat="1">
      <c r="A121" s="39"/>
      <c r="B121" s="40"/>
      <c r="C121" s="41"/>
      <c r="D121" s="218" t="s">
        <v>127</v>
      </c>
      <c r="E121" s="41"/>
      <c r="F121" s="219" t="s">
        <v>559</v>
      </c>
      <c r="G121" s="41"/>
      <c r="H121" s="41"/>
      <c r="I121" s="220"/>
      <c r="J121" s="41"/>
      <c r="K121" s="41"/>
      <c r="L121" s="45"/>
      <c r="M121" s="221"/>
      <c r="N121" s="222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127</v>
      </c>
      <c r="AU121" s="18" t="s">
        <v>82</v>
      </c>
    </row>
    <row r="122" s="2" customFormat="1">
      <c r="A122" s="39"/>
      <c r="B122" s="40"/>
      <c r="C122" s="41"/>
      <c r="D122" s="223" t="s">
        <v>129</v>
      </c>
      <c r="E122" s="41"/>
      <c r="F122" s="224" t="s">
        <v>562</v>
      </c>
      <c r="G122" s="41"/>
      <c r="H122" s="41"/>
      <c r="I122" s="220"/>
      <c r="J122" s="41"/>
      <c r="K122" s="41"/>
      <c r="L122" s="45"/>
      <c r="M122" s="221"/>
      <c r="N122" s="222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129</v>
      </c>
      <c r="AU122" s="18" t="s">
        <v>82</v>
      </c>
    </row>
    <row r="123" s="12" customFormat="1" ht="22.8" customHeight="1">
      <c r="A123" s="12"/>
      <c r="B123" s="189"/>
      <c r="C123" s="190"/>
      <c r="D123" s="191" t="s">
        <v>71</v>
      </c>
      <c r="E123" s="203" t="s">
        <v>563</v>
      </c>
      <c r="F123" s="203" t="s">
        <v>564</v>
      </c>
      <c r="G123" s="190"/>
      <c r="H123" s="190"/>
      <c r="I123" s="193"/>
      <c r="J123" s="204">
        <f>BK123</f>
        <v>0</v>
      </c>
      <c r="K123" s="190"/>
      <c r="L123" s="195"/>
      <c r="M123" s="196"/>
      <c r="N123" s="197"/>
      <c r="O123" s="197"/>
      <c r="P123" s="198">
        <f>SUM(P124:P140)</f>
        <v>0</v>
      </c>
      <c r="Q123" s="197"/>
      <c r="R123" s="198">
        <f>SUM(R124:R140)</f>
        <v>0</v>
      </c>
      <c r="S123" s="197"/>
      <c r="T123" s="199">
        <f>SUM(T124:T140)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00" t="s">
        <v>160</v>
      </c>
      <c r="AT123" s="201" t="s">
        <v>71</v>
      </c>
      <c r="AU123" s="201" t="s">
        <v>80</v>
      </c>
      <c r="AY123" s="200" t="s">
        <v>118</v>
      </c>
      <c r="BK123" s="202">
        <f>SUM(BK124:BK140)</f>
        <v>0</v>
      </c>
    </row>
    <row r="124" s="2" customFormat="1" ht="16.5" customHeight="1">
      <c r="A124" s="39"/>
      <c r="B124" s="40"/>
      <c r="C124" s="205" t="s">
        <v>224</v>
      </c>
      <c r="D124" s="205" t="s">
        <v>120</v>
      </c>
      <c r="E124" s="206" t="s">
        <v>565</v>
      </c>
      <c r="F124" s="207" t="s">
        <v>566</v>
      </c>
      <c r="G124" s="208" t="s">
        <v>567</v>
      </c>
      <c r="H124" s="209">
        <v>1</v>
      </c>
      <c r="I124" s="210"/>
      <c r="J124" s="211">
        <f>ROUND(I124*H124,2)</f>
        <v>0</v>
      </c>
      <c r="K124" s="207" t="s">
        <v>124</v>
      </c>
      <c r="L124" s="45"/>
      <c r="M124" s="212" t="s">
        <v>19</v>
      </c>
      <c r="N124" s="213" t="s">
        <v>43</v>
      </c>
      <c r="O124" s="85"/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6" t="s">
        <v>555</v>
      </c>
      <c r="AT124" s="216" t="s">
        <v>120</v>
      </c>
      <c r="AU124" s="216" t="s">
        <v>82</v>
      </c>
      <c r="AY124" s="18" t="s">
        <v>118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80</v>
      </c>
      <c r="BK124" s="217">
        <f>ROUND(I124*H124,2)</f>
        <v>0</v>
      </c>
      <c r="BL124" s="18" t="s">
        <v>555</v>
      </c>
      <c r="BM124" s="216" t="s">
        <v>568</v>
      </c>
    </row>
    <row r="125" s="2" customFormat="1">
      <c r="A125" s="39"/>
      <c r="B125" s="40"/>
      <c r="C125" s="41"/>
      <c r="D125" s="218" t="s">
        <v>127</v>
      </c>
      <c r="E125" s="41"/>
      <c r="F125" s="219" t="s">
        <v>566</v>
      </c>
      <c r="G125" s="41"/>
      <c r="H125" s="41"/>
      <c r="I125" s="220"/>
      <c r="J125" s="41"/>
      <c r="K125" s="41"/>
      <c r="L125" s="45"/>
      <c r="M125" s="221"/>
      <c r="N125" s="222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127</v>
      </c>
      <c r="AU125" s="18" t="s">
        <v>82</v>
      </c>
    </row>
    <row r="126" s="2" customFormat="1">
      <c r="A126" s="39"/>
      <c r="B126" s="40"/>
      <c r="C126" s="41"/>
      <c r="D126" s="223" t="s">
        <v>129</v>
      </c>
      <c r="E126" s="41"/>
      <c r="F126" s="224" t="s">
        <v>569</v>
      </c>
      <c r="G126" s="41"/>
      <c r="H126" s="41"/>
      <c r="I126" s="220"/>
      <c r="J126" s="41"/>
      <c r="K126" s="41"/>
      <c r="L126" s="45"/>
      <c r="M126" s="221"/>
      <c r="N126" s="222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129</v>
      </c>
      <c r="AU126" s="18" t="s">
        <v>82</v>
      </c>
    </row>
    <row r="127" s="2" customFormat="1" ht="16.5" customHeight="1">
      <c r="A127" s="39"/>
      <c r="B127" s="40"/>
      <c r="C127" s="205" t="s">
        <v>232</v>
      </c>
      <c r="D127" s="205" t="s">
        <v>120</v>
      </c>
      <c r="E127" s="206" t="s">
        <v>570</v>
      </c>
      <c r="F127" s="207" t="s">
        <v>571</v>
      </c>
      <c r="G127" s="208" t="s">
        <v>509</v>
      </c>
      <c r="H127" s="209">
        <v>1</v>
      </c>
      <c r="I127" s="210"/>
      <c r="J127" s="211">
        <f>ROUND(I127*H127,2)</f>
        <v>0</v>
      </c>
      <c r="K127" s="207" t="s">
        <v>124</v>
      </c>
      <c r="L127" s="45"/>
      <c r="M127" s="212" t="s">
        <v>19</v>
      </c>
      <c r="N127" s="213" t="s">
        <v>43</v>
      </c>
      <c r="O127" s="85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6" t="s">
        <v>555</v>
      </c>
      <c r="AT127" s="216" t="s">
        <v>120</v>
      </c>
      <c r="AU127" s="216" t="s">
        <v>82</v>
      </c>
      <c r="AY127" s="18" t="s">
        <v>118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80</v>
      </c>
      <c r="BK127" s="217">
        <f>ROUND(I127*H127,2)</f>
        <v>0</v>
      </c>
      <c r="BL127" s="18" t="s">
        <v>555</v>
      </c>
      <c r="BM127" s="216" t="s">
        <v>572</v>
      </c>
    </row>
    <row r="128" s="2" customFormat="1">
      <c r="A128" s="39"/>
      <c r="B128" s="40"/>
      <c r="C128" s="41"/>
      <c r="D128" s="218" t="s">
        <v>127</v>
      </c>
      <c r="E128" s="41"/>
      <c r="F128" s="219" t="s">
        <v>571</v>
      </c>
      <c r="G128" s="41"/>
      <c r="H128" s="41"/>
      <c r="I128" s="220"/>
      <c r="J128" s="41"/>
      <c r="K128" s="41"/>
      <c r="L128" s="45"/>
      <c r="M128" s="221"/>
      <c r="N128" s="222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127</v>
      </c>
      <c r="AU128" s="18" t="s">
        <v>82</v>
      </c>
    </row>
    <row r="129" s="2" customFormat="1">
      <c r="A129" s="39"/>
      <c r="B129" s="40"/>
      <c r="C129" s="41"/>
      <c r="D129" s="223" t="s">
        <v>129</v>
      </c>
      <c r="E129" s="41"/>
      <c r="F129" s="224" t="s">
        <v>573</v>
      </c>
      <c r="G129" s="41"/>
      <c r="H129" s="41"/>
      <c r="I129" s="220"/>
      <c r="J129" s="41"/>
      <c r="K129" s="41"/>
      <c r="L129" s="45"/>
      <c r="M129" s="221"/>
      <c r="N129" s="222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129</v>
      </c>
      <c r="AU129" s="18" t="s">
        <v>82</v>
      </c>
    </row>
    <row r="130" s="2" customFormat="1" ht="16.5" customHeight="1">
      <c r="A130" s="39"/>
      <c r="B130" s="40"/>
      <c r="C130" s="205" t="s">
        <v>8</v>
      </c>
      <c r="D130" s="205" t="s">
        <v>120</v>
      </c>
      <c r="E130" s="206" t="s">
        <v>574</v>
      </c>
      <c r="F130" s="207" t="s">
        <v>575</v>
      </c>
      <c r="G130" s="208" t="s">
        <v>509</v>
      </c>
      <c r="H130" s="209">
        <v>1</v>
      </c>
      <c r="I130" s="210"/>
      <c r="J130" s="211">
        <f>ROUND(I130*H130,2)</f>
        <v>0</v>
      </c>
      <c r="K130" s="207" t="s">
        <v>124</v>
      </c>
      <c r="L130" s="45"/>
      <c r="M130" s="212" t="s">
        <v>19</v>
      </c>
      <c r="N130" s="213" t="s">
        <v>43</v>
      </c>
      <c r="O130" s="85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6" t="s">
        <v>555</v>
      </c>
      <c r="AT130" s="216" t="s">
        <v>120</v>
      </c>
      <c r="AU130" s="216" t="s">
        <v>82</v>
      </c>
      <c r="AY130" s="18" t="s">
        <v>118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80</v>
      </c>
      <c r="BK130" s="217">
        <f>ROUND(I130*H130,2)</f>
        <v>0</v>
      </c>
      <c r="BL130" s="18" t="s">
        <v>555</v>
      </c>
      <c r="BM130" s="216" t="s">
        <v>576</v>
      </c>
    </row>
    <row r="131" s="2" customFormat="1">
      <c r="A131" s="39"/>
      <c r="B131" s="40"/>
      <c r="C131" s="41"/>
      <c r="D131" s="218" t="s">
        <v>127</v>
      </c>
      <c r="E131" s="41"/>
      <c r="F131" s="219" t="s">
        <v>575</v>
      </c>
      <c r="G131" s="41"/>
      <c r="H131" s="41"/>
      <c r="I131" s="220"/>
      <c r="J131" s="41"/>
      <c r="K131" s="41"/>
      <c r="L131" s="45"/>
      <c r="M131" s="221"/>
      <c r="N131" s="222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127</v>
      </c>
      <c r="AU131" s="18" t="s">
        <v>82</v>
      </c>
    </row>
    <row r="132" s="2" customFormat="1">
      <c r="A132" s="39"/>
      <c r="B132" s="40"/>
      <c r="C132" s="41"/>
      <c r="D132" s="223" t="s">
        <v>129</v>
      </c>
      <c r="E132" s="41"/>
      <c r="F132" s="224" t="s">
        <v>577</v>
      </c>
      <c r="G132" s="41"/>
      <c r="H132" s="41"/>
      <c r="I132" s="220"/>
      <c r="J132" s="41"/>
      <c r="K132" s="41"/>
      <c r="L132" s="45"/>
      <c r="M132" s="221"/>
      <c r="N132" s="222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129</v>
      </c>
      <c r="AU132" s="18" t="s">
        <v>82</v>
      </c>
    </row>
    <row r="133" s="2" customFormat="1" ht="24.15" customHeight="1">
      <c r="A133" s="39"/>
      <c r="B133" s="40"/>
      <c r="C133" s="205" t="s">
        <v>242</v>
      </c>
      <c r="D133" s="205" t="s">
        <v>120</v>
      </c>
      <c r="E133" s="206" t="s">
        <v>578</v>
      </c>
      <c r="F133" s="207" t="s">
        <v>579</v>
      </c>
      <c r="G133" s="208" t="s">
        <v>560</v>
      </c>
      <c r="H133" s="209">
        <v>1</v>
      </c>
      <c r="I133" s="210"/>
      <c r="J133" s="211">
        <f>ROUND(I133*H133,2)</f>
        <v>0</v>
      </c>
      <c r="K133" s="207" t="s">
        <v>124</v>
      </c>
      <c r="L133" s="45"/>
      <c r="M133" s="212" t="s">
        <v>19</v>
      </c>
      <c r="N133" s="213" t="s">
        <v>43</v>
      </c>
      <c r="O133" s="85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6" t="s">
        <v>555</v>
      </c>
      <c r="AT133" s="216" t="s">
        <v>120</v>
      </c>
      <c r="AU133" s="216" t="s">
        <v>82</v>
      </c>
      <c r="AY133" s="18" t="s">
        <v>118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80</v>
      </c>
      <c r="BK133" s="217">
        <f>ROUND(I133*H133,2)</f>
        <v>0</v>
      </c>
      <c r="BL133" s="18" t="s">
        <v>555</v>
      </c>
      <c r="BM133" s="216" t="s">
        <v>580</v>
      </c>
    </row>
    <row r="134" s="2" customFormat="1">
      <c r="A134" s="39"/>
      <c r="B134" s="40"/>
      <c r="C134" s="41"/>
      <c r="D134" s="218" t="s">
        <v>127</v>
      </c>
      <c r="E134" s="41"/>
      <c r="F134" s="219" t="s">
        <v>579</v>
      </c>
      <c r="G134" s="41"/>
      <c r="H134" s="41"/>
      <c r="I134" s="220"/>
      <c r="J134" s="41"/>
      <c r="K134" s="41"/>
      <c r="L134" s="45"/>
      <c r="M134" s="221"/>
      <c r="N134" s="222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127</v>
      </c>
      <c r="AU134" s="18" t="s">
        <v>82</v>
      </c>
    </row>
    <row r="135" s="2" customFormat="1">
      <c r="A135" s="39"/>
      <c r="B135" s="40"/>
      <c r="C135" s="41"/>
      <c r="D135" s="223" t="s">
        <v>129</v>
      </c>
      <c r="E135" s="41"/>
      <c r="F135" s="224" t="s">
        <v>581</v>
      </c>
      <c r="G135" s="41"/>
      <c r="H135" s="41"/>
      <c r="I135" s="220"/>
      <c r="J135" s="41"/>
      <c r="K135" s="41"/>
      <c r="L135" s="45"/>
      <c r="M135" s="221"/>
      <c r="N135" s="222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129</v>
      </c>
      <c r="AU135" s="18" t="s">
        <v>82</v>
      </c>
    </row>
    <row r="136" s="2" customFormat="1" ht="16.5" customHeight="1">
      <c r="A136" s="39"/>
      <c r="B136" s="40"/>
      <c r="C136" s="205" t="s">
        <v>248</v>
      </c>
      <c r="D136" s="205" t="s">
        <v>120</v>
      </c>
      <c r="E136" s="206" t="s">
        <v>582</v>
      </c>
      <c r="F136" s="207" t="s">
        <v>583</v>
      </c>
      <c r="G136" s="208" t="s">
        <v>509</v>
      </c>
      <c r="H136" s="209">
        <v>1</v>
      </c>
      <c r="I136" s="210"/>
      <c r="J136" s="211">
        <f>ROUND(I136*H136,2)</f>
        <v>0</v>
      </c>
      <c r="K136" s="207" t="s">
        <v>124</v>
      </c>
      <c r="L136" s="45"/>
      <c r="M136" s="212" t="s">
        <v>19</v>
      </c>
      <c r="N136" s="213" t="s">
        <v>43</v>
      </c>
      <c r="O136" s="85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6" t="s">
        <v>555</v>
      </c>
      <c r="AT136" s="216" t="s">
        <v>120</v>
      </c>
      <c r="AU136" s="216" t="s">
        <v>82</v>
      </c>
      <c r="AY136" s="18" t="s">
        <v>118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80</v>
      </c>
      <c r="BK136" s="217">
        <f>ROUND(I136*H136,2)</f>
        <v>0</v>
      </c>
      <c r="BL136" s="18" t="s">
        <v>555</v>
      </c>
      <c r="BM136" s="216" t="s">
        <v>584</v>
      </c>
    </row>
    <row r="137" s="2" customFormat="1">
      <c r="A137" s="39"/>
      <c r="B137" s="40"/>
      <c r="C137" s="41"/>
      <c r="D137" s="218" t="s">
        <v>127</v>
      </c>
      <c r="E137" s="41"/>
      <c r="F137" s="219" t="s">
        <v>583</v>
      </c>
      <c r="G137" s="41"/>
      <c r="H137" s="41"/>
      <c r="I137" s="220"/>
      <c r="J137" s="41"/>
      <c r="K137" s="41"/>
      <c r="L137" s="45"/>
      <c r="M137" s="221"/>
      <c r="N137" s="222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127</v>
      </c>
      <c r="AU137" s="18" t="s">
        <v>82</v>
      </c>
    </row>
    <row r="138" s="2" customFormat="1">
      <c r="A138" s="39"/>
      <c r="B138" s="40"/>
      <c r="C138" s="41"/>
      <c r="D138" s="223" t="s">
        <v>129</v>
      </c>
      <c r="E138" s="41"/>
      <c r="F138" s="224" t="s">
        <v>585</v>
      </c>
      <c r="G138" s="41"/>
      <c r="H138" s="41"/>
      <c r="I138" s="220"/>
      <c r="J138" s="41"/>
      <c r="K138" s="41"/>
      <c r="L138" s="45"/>
      <c r="M138" s="221"/>
      <c r="N138" s="222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129</v>
      </c>
      <c r="AU138" s="18" t="s">
        <v>82</v>
      </c>
    </row>
    <row r="139" s="14" customFormat="1">
      <c r="A139" s="14"/>
      <c r="B139" s="235"/>
      <c r="C139" s="236"/>
      <c r="D139" s="218" t="s">
        <v>131</v>
      </c>
      <c r="E139" s="237" t="s">
        <v>19</v>
      </c>
      <c r="F139" s="238" t="s">
        <v>586</v>
      </c>
      <c r="G139" s="236"/>
      <c r="H139" s="239">
        <v>1</v>
      </c>
      <c r="I139" s="240"/>
      <c r="J139" s="236"/>
      <c r="K139" s="236"/>
      <c r="L139" s="241"/>
      <c r="M139" s="242"/>
      <c r="N139" s="243"/>
      <c r="O139" s="243"/>
      <c r="P139" s="243"/>
      <c r="Q139" s="243"/>
      <c r="R139" s="243"/>
      <c r="S139" s="243"/>
      <c r="T139" s="24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5" t="s">
        <v>131</v>
      </c>
      <c r="AU139" s="245" t="s">
        <v>82</v>
      </c>
      <c r="AV139" s="14" t="s">
        <v>82</v>
      </c>
      <c r="AW139" s="14" t="s">
        <v>33</v>
      </c>
      <c r="AX139" s="14" t="s">
        <v>80</v>
      </c>
      <c r="AY139" s="245" t="s">
        <v>118</v>
      </c>
    </row>
    <row r="140" s="13" customFormat="1">
      <c r="A140" s="13"/>
      <c r="B140" s="225"/>
      <c r="C140" s="226"/>
      <c r="D140" s="218" t="s">
        <v>131</v>
      </c>
      <c r="E140" s="227" t="s">
        <v>19</v>
      </c>
      <c r="F140" s="228" t="s">
        <v>587</v>
      </c>
      <c r="G140" s="226"/>
      <c r="H140" s="227" t="s">
        <v>19</v>
      </c>
      <c r="I140" s="229"/>
      <c r="J140" s="226"/>
      <c r="K140" s="226"/>
      <c r="L140" s="230"/>
      <c r="M140" s="272"/>
      <c r="N140" s="273"/>
      <c r="O140" s="273"/>
      <c r="P140" s="273"/>
      <c r="Q140" s="273"/>
      <c r="R140" s="273"/>
      <c r="S140" s="273"/>
      <c r="T140" s="27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4" t="s">
        <v>131</v>
      </c>
      <c r="AU140" s="234" t="s">
        <v>82</v>
      </c>
      <c r="AV140" s="13" t="s">
        <v>80</v>
      </c>
      <c r="AW140" s="13" t="s">
        <v>33</v>
      </c>
      <c r="AX140" s="13" t="s">
        <v>72</v>
      </c>
      <c r="AY140" s="234" t="s">
        <v>118</v>
      </c>
    </row>
    <row r="141" s="2" customFormat="1" ht="6.96" customHeight="1">
      <c r="A141" s="39"/>
      <c r="B141" s="60"/>
      <c r="C141" s="61"/>
      <c r="D141" s="61"/>
      <c r="E141" s="61"/>
      <c r="F141" s="61"/>
      <c r="G141" s="61"/>
      <c r="H141" s="61"/>
      <c r="I141" s="61"/>
      <c r="J141" s="61"/>
      <c r="K141" s="61"/>
      <c r="L141" s="45"/>
      <c r="M141" s="39"/>
      <c r="O141" s="39"/>
      <c r="P141" s="39"/>
      <c r="Q141" s="39"/>
      <c r="R141" s="39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</row>
  </sheetData>
  <sheetProtection sheet="1" autoFilter="0" formatColumns="0" formatRows="0" objects="1" scenarios="1" spinCount="100000" saltValue="s9LVg4n77UsEyOsoyuCmLU0d+EvMGMt8BqxOjgRDwtKiYuEQlD04Z23e4rK1mFpWsUXOWpIpzzWTvOak+hgrhg==" hashValue="ZvbRH1VqgpnUP+72brj5GBFNvUN/oIVoBCxngmawUN9TtqiIsdnFleEB3Kad6rG6TYOV0vnsSCO8SaL5zfTvBw==" algorithmName="SHA-512" password="CCE7"/>
  <autoFilter ref="C83:K140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119" r:id="rId1" display="https://podminky.urs.cz/item/CS_URS_2021_02/012103000"/>
    <hyperlink ref="F122" r:id="rId2" display="https://podminky.urs.cz/item/CS_URS_2021_02/012303000"/>
    <hyperlink ref="F126" r:id="rId3" display="https://podminky.urs.cz/item/CS_URS_2021_02/033103000"/>
    <hyperlink ref="F129" r:id="rId4" display="https://podminky.urs.cz/item/CS_URS_2021_02/033203000"/>
    <hyperlink ref="F132" r:id="rId5" display="https://podminky.urs.cz/item/CS_URS_2021_02/034103000"/>
    <hyperlink ref="F135" r:id="rId6" display="https://podminky.urs.cz/item/CS_URS_2021_02/034303000"/>
    <hyperlink ref="F138" r:id="rId7" display="https://podminky.urs.cz/item/CS_URS_2021_02/039103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75" customWidth="1"/>
    <col min="2" max="2" width="1.667969" style="275" customWidth="1"/>
    <col min="3" max="4" width="5" style="275" customWidth="1"/>
    <col min="5" max="5" width="11.66016" style="275" customWidth="1"/>
    <col min="6" max="6" width="9.160156" style="275" customWidth="1"/>
    <col min="7" max="7" width="5" style="275" customWidth="1"/>
    <col min="8" max="8" width="77.83203" style="275" customWidth="1"/>
    <col min="9" max="10" width="20" style="275" customWidth="1"/>
    <col min="11" max="11" width="1.667969" style="275" customWidth="1"/>
  </cols>
  <sheetData>
    <row r="1" s="1" customFormat="1" ht="37.5" customHeight="1"/>
    <row r="2" s="1" customFormat="1" ht="7.5" customHeight="1">
      <c r="B2" s="276"/>
      <c r="C2" s="277"/>
      <c r="D2" s="277"/>
      <c r="E2" s="277"/>
      <c r="F2" s="277"/>
      <c r="G2" s="277"/>
      <c r="H2" s="277"/>
      <c r="I2" s="277"/>
      <c r="J2" s="277"/>
      <c r="K2" s="278"/>
    </row>
    <row r="3" s="16" customFormat="1" ht="45" customHeight="1">
      <c r="B3" s="279"/>
      <c r="C3" s="280" t="s">
        <v>588</v>
      </c>
      <c r="D3" s="280"/>
      <c r="E3" s="280"/>
      <c r="F3" s="280"/>
      <c r="G3" s="280"/>
      <c r="H3" s="280"/>
      <c r="I3" s="280"/>
      <c r="J3" s="280"/>
      <c r="K3" s="281"/>
    </row>
    <row r="4" s="1" customFormat="1" ht="25.5" customHeight="1">
      <c r="B4" s="282"/>
      <c r="C4" s="283" t="s">
        <v>589</v>
      </c>
      <c r="D4" s="283"/>
      <c r="E4" s="283"/>
      <c r="F4" s="283"/>
      <c r="G4" s="283"/>
      <c r="H4" s="283"/>
      <c r="I4" s="283"/>
      <c r="J4" s="283"/>
      <c r="K4" s="284"/>
    </row>
    <row r="5" s="1" customFormat="1" ht="5.25" customHeight="1">
      <c r="B5" s="282"/>
      <c r="C5" s="285"/>
      <c r="D5" s="285"/>
      <c r="E5" s="285"/>
      <c r="F5" s="285"/>
      <c r="G5" s="285"/>
      <c r="H5" s="285"/>
      <c r="I5" s="285"/>
      <c r="J5" s="285"/>
      <c r="K5" s="284"/>
    </row>
    <row r="6" s="1" customFormat="1" ht="15" customHeight="1">
      <c r="B6" s="282"/>
      <c r="C6" s="286" t="s">
        <v>590</v>
      </c>
      <c r="D6" s="286"/>
      <c r="E6" s="286"/>
      <c r="F6" s="286"/>
      <c r="G6" s="286"/>
      <c r="H6" s="286"/>
      <c r="I6" s="286"/>
      <c r="J6" s="286"/>
      <c r="K6" s="284"/>
    </row>
    <row r="7" s="1" customFormat="1" ht="15" customHeight="1">
      <c r="B7" s="287"/>
      <c r="C7" s="286" t="s">
        <v>591</v>
      </c>
      <c r="D7" s="286"/>
      <c r="E7" s="286"/>
      <c r="F7" s="286"/>
      <c r="G7" s="286"/>
      <c r="H7" s="286"/>
      <c r="I7" s="286"/>
      <c r="J7" s="286"/>
      <c r="K7" s="284"/>
    </row>
    <row r="8" s="1" customFormat="1" ht="12.75" customHeight="1">
      <c r="B8" s="287"/>
      <c r="C8" s="286"/>
      <c r="D8" s="286"/>
      <c r="E8" s="286"/>
      <c r="F8" s="286"/>
      <c r="G8" s="286"/>
      <c r="H8" s="286"/>
      <c r="I8" s="286"/>
      <c r="J8" s="286"/>
      <c r="K8" s="284"/>
    </row>
    <row r="9" s="1" customFormat="1" ht="15" customHeight="1">
      <c r="B9" s="287"/>
      <c r="C9" s="286" t="s">
        <v>592</v>
      </c>
      <c r="D9" s="286"/>
      <c r="E9" s="286"/>
      <c r="F9" s="286"/>
      <c r="G9" s="286"/>
      <c r="H9" s="286"/>
      <c r="I9" s="286"/>
      <c r="J9" s="286"/>
      <c r="K9" s="284"/>
    </row>
    <row r="10" s="1" customFormat="1" ht="15" customHeight="1">
      <c r="B10" s="287"/>
      <c r="C10" s="286"/>
      <c r="D10" s="286" t="s">
        <v>593</v>
      </c>
      <c r="E10" s="286"/>
      <c r="F10" s="286"/>
      <c r="G10" s="286"/>
      <c r="H10" s="286"/>
      <c r="I10" s="286"/>
      <c r="J10" s="286"/>
      <c r="K10" s="284"/>
    </row>
    <row r="11" s="1" customFormat="1" ht="15" customHeight="1">
      <c r="B11" s="287"/>
      <c r="C11" s="288"/>
      <c r="D11" s="286" t="s">
        <v>594</v>
      </c>
      <c r="E11" s="286"/>
      <c r="F11" s="286"/>
      <c r="G11" s="286"/>
      <c r="H11" s="286"/>
      <c r="I11" s="286"/>
      <c r="J11" s="286"/>
      <c r="K11" s="284"/>
    </row>
    <row r="12" s="1" customFormat="1" ht="15" customHeight="1">
      <c r="B12" s="287"/>
      <c r="C12" s="288"/>
      <c r="D12" s="286"/>
      <c r="E12" s="286"/>
      <c r="F12" s="286"/>
      <c r="G12" s="286"/>
      <c r="H12" s="286"/>
      <c r="I12" s="286"/>
      <c r="J12" s="286"/>
      <c r="K12" s="284"/>
    </row>
    <row r="13" s="1" customFormat="1" ht="15" customHeight="1">
      <c r="B13" s="287"/>
      <c r="C13" s="288"/>
      <c r="D13" s="289" t="s">
        <v>595</v>
      </c>
      <c r="E13" s="286"/>
      <c r="F13" s="286"/>
      <c r="G13" s="286"/>
      <c r="H13" s="286"/>
      <c r="I13" s="286"/>
      <c r="J13" s="286"/>
      <c r="K13" s="284"/>
    </row>
    <row r="14" s="1" customFormat="1" ht="12.75" customHeight="1">
      <c r="B14" s="287"/>
      <c r="C14" s="288"/>
      <c r="D14" s="288"/>
      <c r="E14" s="288"/>
      <c r="F14" s="288"/>
      <c r="G14" s="288"/>
      <c r="H14" s="288"/>
      <c r="I14" s="288"/>
      <c r="J14" s="288"/>
      <c r="K14" s="284"/>
    </row>
    <row r="15" s="1" customFormat="1" ht="15" customHeight="1">
      <c r="B15" s="287"/>
      <c r="C15" s="288"/>
      <c r="D15" s="286" t="s">
        <v>596</v>
      </c>
      <c r="E15" s="286"/>
      <c r="F15" s="286"/>
      <c r="G15" s="286"/>
      <c r="H15" s="286"/>
      <c r="I15" s="286"/>
      <c r="J15" s="286"/>
      <c r="K15" s="284"/>
    </row>
    <row r="16" s="1" customFormat="1" ht="15" customHeight="1">
      <c r="B16" s="287"/>
      <c r="C16" s="288"/>
      <c r="D16" s="286" t="s">
        <v>597</v>
      </c>
      <c r="E16" s="286"/>
      <c r="F16" s="286"/>
      <c r="G16" s="286"/>
      <c r="H16" s="286"/>
      <c r="I16" s="286"/>
      <c r="J16" s="286"/>
      <c r="K16" s="284"/>
    </row>
    <row r="17" s="1" customFormat="1" ht="15" customHeight="1">
      <c r="B17" s="287"/>
      <c r="C17" s="288"/>
      <c r="D17" s="286" t="s">
        <v>598</v>
      </c>
      <c r="E17" s="286"/>
      <c r="F17" s="286"/>
      <c r="G17" s="286"/>
      <c r="H17" s="286"/>
      <c r="I17" s="286"/>
      <c r="J17" s="286"/>
      <c r="K17" s="284"/>
    </row>
    <row r="18" s="1" customFormat="1" ht="15" customHeight="1">
      <c r="B18" s="287"/>
      <c r="C18" s="288"/>
      <c r="D18" s="288"/>
      <c r="E18" s="290" t="s">
        <v>79</v>
      </c>
      <c r="F18" s="286" t="s">
        <v>599</v>
      </c>
      <c r="G18" s="286"/>
      <c r="H18" s="286"/>
      <c r="I18" s="286"/>
      <c r="J18" s="286"/>
      <c r="K18" s="284"/>
    </row>
    <row r="19" s="1" customFormat="1" ht="15" customHeight="1">
      <c r="B19" s="287"/>
      <c r="C19" s="288"/>
      <c r="D19" s="288"/>
      <c r="E19" s="290" t="s">
        <v>600</v>
      </c>
      <c r="F19" s="286" t="s">
        <v>601</v>
      </c>
      <c r="G19" s="286"/>
      <c r="H19" s="286"/>
      <c r="I19" s="286"/>
      <c r="J19" s="286"/>
      <c r="K19" s="284"/>
    </row>
    <row r="20" s="1" customFormat="1" ht="15" customHeight="1">
      <c r="B20" s="287"/>
      <c r="C20" s="288"/>
      <c r="D20" s="288"/>
      <c r="E20" s="290" t="s">
        <v>602</v>
      </c>
      <c r="F20" s="286" t="s">
        <v>603</v>
      </c>
      <c r="G20" s="286"/>
      <c r="H20" s="286"/>
      <c r="I20" s="286"/>
      <c r="J20" s="286"/>
      <c r="K20" s="284"/>
    </row>
    <row r="21" s="1" customFormat="1" ht="15" customHeight="1">
      <c r="B21" s="287"/>
      <c r="C21" s="288"/>
      <c r="D21" s="288"/>
      <c r="E21" s="290" t="s">
        <v>604</v>
      </c>
      <c r="F21" s="286" t="s">
        <v>87</v>
      </c>
      <c r="G21" s="286"/>
      <c r="H21" s="286"/>
      <c r="I21" s="286"/>
      <c r="J21" s="286"/>
      <c r="K21" s="284"/>
    </row>
    <row r="22" s="1" customFormat="1" ht="15" customHeight="1">
      <c r="B22" s="287"/>
      <c r="C22" s="288"/>
      <c r="D22" s="288"/>
      <c r="E22" s="290" t="s">
        <v>502</v>
      </c>
      <c r="F22" s="286" t="s">
        <v>605</v>
      </c>
      <c r="G22" s="286"/>
      <c r="H22" s="286"/>
      <c r="I22" s="286"/>
      <c r="J22" s="286"/>
      <c r="K22" s="284"/>
    </row>
    <row r="23" s="1" customFormat="1" ht="15" customHeight="1">
      <c r="B23" s="287"/>
      <c r="C23" s="288"/>
      <c r="D23" s="288"/>
      <c r="E23" s="290" t="s">
        <v>606</v>
      </c>
      <c r="F23" s="286" t="s">
        <v>607</v>
      </c>
      <c r="G23" s="286"/>
      <c r="H23" s="286"/>
      <c r="I23" s="286"/>
      <c r="J23" s="286"/>
      <c r="K23" s="284"/>
    </row>
    <row r="24" s="1" customFormat="1" ht="12.75" customHeight="1">
      <c r="B24" s="287"/>
      <c r="C24" s="288"/>
      <c r="D24" s="288"/>
      <c r="E24" s="288"/>
      <c r="F24" s="288"/>
      <c r="G24" s="288"/>
      <c r="H24" s="288"/>
      <c r="I24" s="288"/>
      <c r="J24" s="288"/>
      <c r="K24" s="284"/>
    </row>
    <row r="25" s="1" customFormat="1" ht="15" customHeight="1">
      <c r="B25" s="287"/>
      <c r="C25" s="286" t="s">
        <v>608</v>
      </c>
      <c r="D25" s="286"/>
      <c r="E25" s="286"/>
      <c r="F25" s="286"/>
      <c r="G25" s="286"/>
      <c r="H25" s="286"/>
      <c r="I25" s="286"/>
      <c r="J25" s="286"/>
      <c r="K25" s="284"/>
    </row>
    <row r="26" s="1" customFormat="1" ht="15" customHeight="1">
      <c r="B26" s="287"/>
      <c r="C26" s="286" t="s">
        <v>609</v>
      </c>
      <c r="D26" s="286"/>
      <c r="E26" s="286"/>
      <c r="F26" s="286"/>
      <c r="G26" s="286"/>
      <c r="H26" s="286"/>
      <c r="I26" s="286"/>
      <c r="J26" s="286"/>
      <c r="K26" s="284"/>
    </row>
    <row r="27" s="1" customFormat="1" ht="15" customHeight="1">
      <c r="B27" s="287"/>
      <c r="C27" s="286"/>
      <c r="D27" s="286" t="s">
        <v>610</v>
      </c>
      <c r="E27" s="286"/>
      <c r="F27" s="286"/>
      <c r="G27" s="286"/>
      <c r="H27" s="286"/>
      <c r="I27" s="286"/>
      <c r="J27" s="286"/>
      <c r="K27" s="284"/>
    </row>
    <row r="28" s="1" customFormat="1" ht="15" customHeight="1">
      <c r="B28" s="287"/>
      <c r="C28" s="288"/>
      <c r="D28" s="286" t="s">
        <v>611</v>
      </c>
      <c r="E28" s="286"/>
      <c r="F28" s="286"/>
      <c r="G28" s="286"/>
      <c r="H28" s="286"/>
      <c r="I28" s="286"/>
      <c r="J28" s="286"/>
      <c r="K28" s="284"/>
    </row>
    <row r="29" s="1" customFormat="1" ht="12.75" customHeight="1">
      <c r="B29" s="287"/>
      <c r="C29" s="288"/>
      <c r="D29" s="288"/>
      <c r="E29" s="288"/>
      <c r="F29" s="288"/>
      <c r="G29" s="288"/>
      <c r="H29" s="288"/>
      <c r="I29" s="288"/>
      <c r="J29" s="288"/>
      <c r="K29" s="284"/>
    </row>
    <row r="30" s="1" customFormat="1" ht="15" customHeight="1">
      <c r="B30" s="287"/>
      <c r="C30" s="288"/>
      <c r="D30" s="286" t="s">
        <v>612</v>
      </c>
      <c r="E30" s="286"/>
      <c r="F30" s="286"/>
      <c r="G30" s="286"/>
      <c r="H30" s="286"/>
      <c r="I30" s="286"/>
      <c r="J30" s="286"/>
      <c r="K30" s="284"/>
    </row>
    <row r="31" s="1" customFormat="1" ht="15" customHeight="1">
      <c r="B31" s="287"/>
      <c r="C31" s="288"/>
      <c r="D31" s="286" t="s">
        <v>613</v>
      </c>
      <c r="E31" s="286"/>
      <c r="F31" s="286"/>
      <c r="G31" s="286"/>
      <c r="H31" s="286"/>
      <c r="I31" s="286"/>
      <c r="J31" s="286"/>
      <c r="K31" s="284"/>
    </row>
    <row r="32" s="1" customFormat="1" ht="12.75" customHeight="1">
      <c r="B32" s="287"/>
      <c r="C32" s="288"/>
      <c r="D32" s="288"/>
      <c r="E32" s="288"/>
      <c r="F32" s="288"/>
      <c r="G32" s="288"/>
      <c r="H32" s="288"/>
      <c r="I32" s="288"/>
      <c r="J32" s="288"/>
      <c r="K32" s="284"/>
    </row>
    <row r="33" s="1" customFormat="1" ht="15" customHeight="1">
      <c r="B33" s="287"/>
      <c r="C33" s="288"/>
      <c r="D33" s="286" t="s">
        <v>614</v>
      </c>
      <c r="E33" s="286"/>
      <c r="F33" s="286"/>
      <c r="G33" s="286"/>
      <c r="H33" s="286"/>
      <c r="I33" s="286"/>
      <c r="J33" s="286"/>
      <c r="K33" s="284"/>
    </row>
    <row r="34" s="1" customFormat="1" ht="15" customHeight="1">
      <c r="B34" s="287"/>
      <c r="C34" s="288"/>
      <c r="D34" s="286" t="s">
        <v>615</v>
      </c>
      <c r="E34" s="286"/>
      <c r="F34" s="286"/>
      <c r="G34" s="286"/>
      <c r="H34" s="286"/>
      <c r="I34" s="286"/>
      <c r="J34" s="286"/>
      <c r="K34" s="284"/>
    </row>
    <row r="35" s="1" customFormat="1" ht="15" customHeight="1">
      <c r="B35" s="287"/>
      <c r="C35" s="288"/>
      <c r="D35" s="286" t="s">
        <v>616</v>
      </c>
      <c r="E35" s="286"/>
      <c r="F35" s="286"/>
      <c r="G35" s="286"/>
      <c r="H35" s="286"/>
      <c r="I35" s="286"/>
      <c r="J35" s="286"/>
      <c r="K35" s="284"/>
    </row>
    <row r="36" s="1" customFormat="1" ht="15" customHeight="1">
      <c r="B36" s="287"/>
      <c r="C36" s="288"/>
      <c r="D36" s="286"/>
      <c r="E36" s="289" t="s">
        <v>104</v>
      </c>
      <c r="F36" s="286"/>
      <c r="G36" s="286" t="s">
        <v>617</v>
      </c>
      <c r="H36" s="286"/>
      <c r="I36" s="286"/>
      <c r="J36" s="286"/>
      <c r="K36" s="284"/>
    </row>
    <row r="37" s="1" customFormat="1" ht="30.75" customHeight="1">
      <c r="B37" s="287"/>
      <c r="C37" s="288"/>
      <c r="D37" s="286"/>
      <c r="E37" s="289" t="s">
        <v>618</v>
      </c>
      <c r="F37" s="286"/>
      <c r="G37" s="286" t="s">
        <v>619</v>
      </c>
      <c r="H37" s="286"/>
      <c r="I37" s="286"/>
      <c r="J37" s="286"/>
      <c r="K37" s="284"/>
    </row>
    <row r="38" s="1" customFormat="1" ht="15" customHeight="1">
      <c r="B38" s="287"/>
      <c r="C38" s="288"/>
      <c r="D38" s="286"/>
      <c r="E38" s="289" t="s">
        <v>53</v>
      </c>
      <c r="F38" s="286"/>
      <c r="G38" s="286" t="s">
        <v>620</v>
      </c>
      <c r="H38" s="286"/>
      <c r="I38" s="286"/>
      <c r="J38" s="286"/>
      <c r="K38" s="284"/>
    </row>
    <row r="39" s="1" customFormat="1" ht="15" customHeight="1">
      <c r="B39" s="287"/>
      <c r="C39" s="288"/>
      <c r="D39" s="286"/>
      <c r="E39" s="289" t="s">
        <v>54</v>
      </c>
      <c r="F39" s="286"/>
      <c r="G39" s="286" t="s">
        <v>621</v>
      </c>
      <c r="H39" s="286"/>
      <c r="I39" s="286"/>
      <c r="J39" s="286"/>
      <c r="K39" s="284"/>
    </row>
    <row r="40" s="1" customFormat="1" ht="15" customHeight="1">
      <c r="B40" s="287"/>
      <c r="C40" s="288"/>
      <c r="D40" s="286"/>
      <c r="E40" s="289" t="s">
        <v>105</v>
      </c>
      <c r="F40" s="286"/>
      <c r="G40" s="286" t="s">
        <v>622</v>
      </c>
      <c r="H40" s="286"/>
      <c r="I40" s="286"/>
      <c r="J40" s="286"/>
      <c r="K40" s="284"/>
    </row>
    <row r="41" s="1" customFormat="1" ht="15" customHeight="1">
      <c r="B41" s="287"/>
      <c r="C41" s="288"/>
      <c r="D41" s="286"/>
      <c r="E41" s="289" t="s">
        <v>106</v>
      </c>
      <c r="F41" s="286"/>
      <c r="G41" s="286" t="s">
        <v>623</v>
      </c>
      <c r="H41" s="286"/>
      <c r="I41" s="286"/>
      <c r="J41" s="286"/>
      <c r="K41" s="284"/>
    </row>
    <row r="42" s="1" customFormat="1" ht="15" customHeight="1">
      <c r="B42" s="287"/>
      <c r="C42" s="288"/>
      <c r="D42" s="286"/>
      <c r="E42" s="289" t="s">
        <v>624</v>
      </c>
      <c r="F42" s="286"/>
      <c r="G42" s="286" t="s">
        <v>625</v>
      </c>
      <c r="H42" s="286"/>
      <c r="I42" s="286"/>
      <c r="J42" s="286"/>
      <c r="K42" s="284"/>
    </row>
    <row r="43" s="1" customFormat="1" ht="15" customHeight="1">
      <c r="B43" s="287"/>
      <c r="C43" s="288"/>
      <c r="D43" s="286"/>
      <c r="E43" s="289"/>
      <c r="F43" s="286"/>
      <c r="G43" s="286" t="s">
        <v>626</v>
      </c>
      <c r="H43" s="286"/>
      <c r="I43" s="286"/>
      <c r="J43" s="286"/>
      <c r="K43" s="284"/>
    </row>
    <row r="44" s="1" customFormat="1" ht="15" customHeight="1">
      <c r="B44" s="287"/>
      <c r="C44" s="288"/>
      <c r="D44" s="286"/>
      <c r="E44" s="289" t="s">
        <v>627</v>
      </c>
      <c r="F44" s="286"/>
      <c r="G44" s="286" t="s">
        <v>628</v>
      </c>
      <c r="H44" s="286"/>
      <c r="I44" s="286"/>
      <c r="J44" s="286"/>
      <c r="K44" s="284"/>
    </row>
    <row r="45" s="1" customFormat="1" ht="15" customHeight="1">
      <c r="B45" s="287"/>
      <c r="C45" s="288"/>
      <c r="D45" s="286"/>
      <c r="E45" s="289" t="s">
        <v>108</v>
      </c>
      <c r="F45" s="286"/>
      <c r="G45" s="286" t="s">
        <v>629</v>
      </c>
      <c r="H45" s="286"/>
      <c r="I45" s="286"/>
      <c r="J45" s="286"/>
      <c r="K45" s="284"/>
    </row>
    <row r="46" s="1" customFormat="1" ht="12.75" customHeight="1">
      <c r="B46" s="287"/>
      <c r="C46" s="288"/>
      <c r="D46" s="286"/>
      <c r="E46" s="286"/>
      <c r="F46" s="286"/>
      <c r="G46" s="286"/>
      <c r="H46" s="286"/>
      <c r="I46" s="286"/>
      <c r="J46" s="286"/>
      <c r="K46" s="284"/>
    </row>
    <row r="47" s="1" customFormat="1" ht="15" customHeight="1">
      <c r="B47" s="287"/>
      <c r="C47" s="288"/>
      <c r="D47" s="286" t="s">
        <v>630</v>
      </c>
      <c r="E47" s="286"/>
      <c r="F47" s="286"/>
      <c r="G47" s="286"/>
      <c r="H47" s="286"/>
      <c r="I47" s="286"/>
      <c r="J47" s="286"/>
      <c r="K47" s="284"/>
    </row>
    <row r="48" s="1" customFormat="1" ht="15" customHeight="1">
      <c r="B48" s="287"/>
      <c r="C48" s="288"/>
      <c r="D48" s="288"/>
      <c r="E48" s="286" t="s">
        <v>631</v>
      </c>
      <c r="F48" s="286"/>
      <c r="G48" s="286"/>
      <c r="H48" s="286"/>
      <c r="I48" s="286"/>
      <c r="J48" s="286"/>
      <c r="K48" s="284"/>
    </row>
    <row r="49" s="1" customFormat="1" ht="15" customHeight="1">
      <c r="B49" s="287"/>
      <c r="C49" s="288"/>
      <c r="D49" s="288"/>
      <c r="E49" s="286" t="s">
        <v>632</v>
      </c>
      <c r="F49" s="286"/>
      <c r="G49" s="286"/>
      <c r="H49" s="286"/>
      <c r="I49" s="286"/>
      <c r="J49" s="286"/>
      <c r="K49" s="284"/>
    </row>
    <row r="50" s="1" customFormat="1" ht="15" customHeight="1">
      <c r="B50" s="287"/>
      <c r="C50" s="288"/>
      <c r="D50" s="288"/>
      <c r="E50" s="286" t="s">
        <v>633</v>
      </c>
      <c r="F50" s="286"/>
      <c r="G50" s="286"/>
      <c r="H50" s="286"/>
      <c r="I50" s="286"/>
      <c r="J50" s="286"/>
      <c r="K50" s="284"/>
    </row>
    <row r="51" s="1" customFormat="1" ht="15" customHeight="1">
      <c r="B51" s="287"/>
      <c r="C51" s="288"/>
      <c r="D51" s="286" t="s">
        <v>634</v>
      </c>
      <c r="E51" s="286"/>
      <c r="F51" s="286"/>
      <c r="G51" s="286"/>
      <c r="H51" s="286"/>
      <c r="I51" s="286"/>
      <c r="J51" s="286"/>
      <c r="K51" s="284"/>
    </row>
    <row r="52" s="1" customFormat="1" ht="25.5" customHeight="1">
      <c r="B52" s="282"/>
      <c r="C52" s="283" t="s">
        <v>635</v>
      </c>
      <c r="D52" s="283"/>
      <c r="E52" s="283"/>
      <c r="F52" s="283"/>
      <c r="G52" s="283"/>
      <c r="H52" s="283"/>
      <c r="I52" s="283"/>
      <c r="J52" s="283"/>
      <c r="K52" s="284"/>
    </row>
    <row r="53" s="1" customFormat="1" ht="5.25" customHeight="1">
      <c r="B53" s="282"/>
      <c r="C53" s="285"/>
      <c r="D53" s="285"/>
      <c r="E53" s="285"/>
      <c r="F53" s="285"/>
      <c r="G53" s="285"/>
      <c r="H53" s="285"/>
      <c r="I53" s="285"/>
      <c r="J53" s="285"/>
      <c r="K53" s="284"/>
    </row>
    <row r="54" s="1" customFormat="1" ht="15" customHeight="1">
      <c r="B54" s="282"/>
      <c r="C54" s="286" t="s">
        <v>636</v>
      </c>
      <c r="D54" s="286"/>
      <c r="E54" s="286"/>
      <c r="F54" s="286"/>
      <c r="G54" s="286"/>
      <c r="H54" s="286"/>
      <c r="I54" s="286"/>
      <c r="J54" s="286"/>
      <c r="K54" s="284"/>
    </row>
    <row r="55" s="1" customFormat="1" ht="15" customHeight="1">
      <c r="B55" s="282"/>
      <c r="C55" s="286" t="s">
        <v>637</v>
      </c>
      <c r="D55" s="286"/>
      <c r="E55" s="286"/>
      <c r="F55" s="286"/>
      <c r="G55" s="286"/>
      <c r="H55" s="286"/>
      <c r="I55" s="286"/>
      <c r="J55" s="286"/>
      <c r="K55" s="284"/>
    </row>
    <row r="56" s="1" customFormat="1" ht="12.75" customHeight="1">
      <c r="B56" s="282"/>
      <c r="C56" s="286"/>
      <c r="D56" s="286"/>
      <c r="E56" s="286"/>
      <c r="F56" s="286"/>
      <c r="G56" s="286"/>
      <c r="H56" s="286"/>
      <c r="I56" s="286"/>
      <c r="J56" s="286"/>
      <c r="K56" s="284"/>
    </row>
    <row r="57" s="1" customFormat="1" ht="15" customHeight="1">
      <c r="B57" s="282"/>
      <c r="C57" s="286" t="s">
        <v>638</v>
      </c>
      <c r="D57" s="286"/>
      <c r="E57" s="286"/>
      <c r="F57" s="286"/>
      <c r="G57" s="286"/>
      <c r="H57" s="286"/>
      <c r="I57" s="286"/>
      <c r="J57" s="286"/>
      <c r="K57" s="284"/>
    </row>
    <row r="58" s="1" customFormat="1" ht="15" customHeight="1">
      <c r="B58" s="282"/>
      <c r="C58" s="288"/>
      <c r="D58" s="286" t="s">
        <v>639</v>
      </c>
      <c r="E58" s="286"/>
      <c r="F58" s="286"/>
      <c r="G58" s="286"/>
      <c r="H58" s="286"/>
      <c r="I58" s="286"/>
      <c r="J58" s="286"/>
      <c r="K58" s="284"/>
    </row>
    <row r="59" s="1" customFormat="1" ht="15" customHeight="1">
      <c r="B59" s="282"/>
      <c r="C59" s="288"/>
      <c r="D59" s="286" t="s">
        <v>640</v>
      </c>
      <c r="E59" s="286"/>
      <c r="F59" s="286"/>
      <c r="G59" s="286"/>
      <c r="H59" s="286"/>
      <c r="I59" s="286"/>
      <c r="J59" s="286"/>
      <c r="K59" s="284"/>
    </row>
    <row r="60" s="1" customFormat="1" ht="15" customHeight="1">
      <c r="B60" s="282"/>
      <c r="C60" s="288"/>
      <c r="D60" s="286" t="s">
        <v>641</v>
      </c>
      <c r="E60" s="286"/>
      <c r="F60" s="286"/>
      <c r="G60" s="286"/>
      <c r="H60" s="286"/>
      <c r="I60" s="286"/>
      <c r="J60" s="286"/>
      <c r="K60" s="284"/>
    </row>
    <row r="61" s="1" customFormat="1" ht="15" customHeight="1">
      <c r="B61" s="282"/>
      <c r="C61" s="288"/>
      <c r="D61" s="286" t="s">
        <v>642</v>
      </c>
      <c r="E61" s="286"/>
      <c r="F61" s="286"/>
      <c r="G61" s="286"/>
      <c r="H61" s="286"/>
      <c r="I61" s="286"/>
      <c r="J61" s="286"/>
      <c r="K61" s="284"/>
    </row>
    <row r="62" s="1" customFormat="1" ht="15" customHeight="1">
      <c r="B62" s="282"/>
      <c r="C62" s="288"/>
      <c r="D62" s="291" t="s">
        <v>643</v>
      </c>
      <c r="E62" s="291"/>
      <c r="F62" s="291"/>
      <c r="G62" s="291"/>
      <c r="H62" s="291"/>
      <c r="I62" s="291"/>
      <c r="J62" s="291"/>
      <c r="K62" s="284"/>
    </row>
    <row r="63" s="1" customFormat="1" ht="15" customHeight="1">
      <c r="B63" s="282"/>
      <c r="C63" s="288"/>
      <c r="D63" s="286" t="s">
        <v>644</v>
      </c>
      <c r="E63" s="286"/>
      <c r="F63" s="286"/>
      <c r="G63" s="286"/>
      <c r="H63" s="286"/>
      <c r="I63" s="286"/>
      <c r="J63" s="286"/>
      <c r="K63" s="284"/>
    </row>
    <row r="64" s="1" customFormat="1" ht="12.75" customHeight="1">
      <c r="B64" s="282"/>
      <c r="C64" s="288"/>
      <c r="D64" s="288"/>
      <c r="E64" s="292"/>
      <c r="F64" s="288"/>
      <c r="G64" s="288"/>
      <c r="H64" s="288"/>
      <c r="I64" s="288"/>
      <c r="J64" s="288"/>
      <c r="K64" s="284"/>
    </row>
    <row r="65" s="1" customFormat="1" ht="15" customHeight="1">
      <c r="B65" s="282"/>
      <c r="C65" s="288"/>
      <c r="D65" s="286" t="s">
        <v>645</v>
      </c>
      <c r="E65" s="286"/>
      <c r="F65" s="286"/>
      <c r="G65" s="286"/>
      <c r="H65" s="286"/>
      <c r="I65" s="286"/>
      <c r="J65" s="286"/>
      <c r="K65" s="284"/>
    </row>
    <row r="66" s="1" customFormat="1" ht="15" customHeight="1">
      <c r="B66" s="282"/>
      <c r="C66" s="288"/>
      <c r="D66" s="291" t="s">
        <v>646</v>
      </c>
      <c r="E66" s="291"/>
      <c r="F66" s="291"/>
      <c r="G66" s="291"/>
      <c r="H66" s="291"/>
      <c r="I66" s="291"/>
      <c r="J66" s="291"/>
      <c r="K66" s="284"/>
    </row>
    <row r="67" s="1" customFormat="1" ht="15" customHeight="1">
      <c r="B67" s="282"/>
      <c r="C67" s="288"/>
      <c r="D67" s="286" t="s">
        <v>647</v>
      </c>
      <c r="E67" s="286"/>
      <c r="F67" s="286"/>
      <c r="G67" s="286"/>
      <c r="H67" s="286"/>
      <c r="I67" s="286"/>
      <c r="J67" s="286"/>
      <c r="K67" s="284"/>
    </row>
    <row r="68" s="1" customFormat="1" ht="15" customHeight="1">
      <c r="B68" s="282"/>
      <c r="C68" s="288"/>
      <c r="D68" s="286" t="s">
        <v>648</v>
      </c>
      <c r="E68" s="286"/>
      <c r="F68" s="286"/>
      <c r="G68" s="286"/>
      <c r="H68" s="286"/>
      <c r="I68" s="286"/>
      <c r="J68" s="286"/>
      <c r="K68" s="284"/>
    </row>
    <row r="69" s="1" customFormat="1" ht="15" customHeight="1">
      <c r="B69" s="282"/>
      <c r="C69" s="288"/>
      <c r="D69" s="286" t="s">
        <v>649</v>
      </c>
      <c r="E69" s="286"/>
      <c r="F69" s="286"/>
      <c r="G69" s="286"/>
      <c r="H69" s="286"/>
      <c r="I69" s="286"/>
      <c r="J69" s="286"/>
      <c r="K69" s="284"/>
    </row>
    <row r="70" s="1" customFormat="1" ht="15" customHeight="1">
      <c r="B70" s="282"/>
      <c r="C70" s="288"/>
      <c r="D70" s="286" t="s">
        <v>650</v>
      </c>
      <c r="E70" s="286"/>
      <c r="F70" s="286"/>
      <c r="G70" s="286"/>
      <c r="H70" s="286"/>
      <c r="I70" s="286"/>
      <c r="J70" s="286"/>
      <c r="K70" s="284"/>
    </row>
    <row r="71" s="1" customFormat="1" ht="12.75" customHeight="1">
      <c r="B71" s="293"/>
      <c r="C71" s="294"/>
      <c r="D71" s="294"/>
      <c r="E71" s="294"/>
      <c r="F71" s="294"/>
      <c r="G71" s="294"/>
      <c r="H71" s="294"/>
      <c r="I71" s="294"/>
      <c r="J71" s="294"/>
      <c r="K71" s="295"/>
    </row>
    <row r="72" s="1" customFormat="1" ht="18.75" customHeight="1">
      <c r="B72" s="296"/>
      <c r="C72" s="296"/>
      <c r="D72" s="296"/>
      <c r="E72" s="296"/>
      <c r="F72" s="296"/>
      <c r="G72" s="296"/>
      <c r="H72" s="296"/>
      <c r="I72" s="296"/>
      <c r="J72" s="296"/>
      <c r="K72" s="297"/>
    </row>
    <row r="73" s="1" customFormat="1" ht="18.75" customHeight="1">
      <c r="B73" s="297"/>
      <c r="C73" s="297"/>
      <c r="D73" s="297"/>
      <c r="E73" s="297"/>
      <c r="F73" s="297"/>
      <c r="G73" s="297"/>
      <c r="H73" s="297"/>
      <c r="I73" s="297"/>
      <c r="J73" s="297"/>
      <c r="K73" s="297"/>
    </row>
    <row r="74" s="1" customFormat="1" ht="7.5" customHeight="1">
      <c r="B74" s="298"/>
      <c r="C74" s="299"/>
      <c r="D74" s="299"/>
      <c r="E74" s="299"/>
      <c r="F74" s="299"/>
      <c r="G74" s="299"/>
      <c r="H74" s="299"/>
      <c r="I74" s="299"/>
      <c r="J74" s="299"/>
      <c r="K74" s="300"/>
    </row>
    <row r="75" s="1" customFormat="1" ht="45" customHeight="1">
      <c r="B75" s="301"/>
      <c r="C75" s="302" t="s">
        <v>651</v>
      </c>
      <c r="D75" s="302"/>
      <c r="E75" s="302"/>
      <c r="F75" s="302"/>
      <c r="G75" s="302"/>
      <c r="H75" s="302"/>
      <c r="I75" s="302"/>
      <c r="J75" s="302"/>
      <c r="K75" s="303"/>
    </row>
    <row r="76" s="1" customFormat="1" ht="17.25" customHeight="1">
      <c r="B76" s="301"/>
      <c r="C76" s="304" t="s">
        <v>652</v>
      </c>
      <c r="D76" s="304"/>
      <c r="E76" s="304"/>
      <c r="F76" s="304" t="s">
        <v>653</v>
      </c>
      <c r="G76" s="305"/>
      <c r="H76" s="304" t="s">
        <v>54</v>
      </c>
      <c r="I76" s="304" t="s">
        <v>57</v>
      </c>
      <c r="J76" s="304" t="s">
        <v>654</v>
      </c>
      <c r="K76" s="303"/>
    </row>
    <row r="77" s="1" customFormat="1" ht="17.25" customHeight="1">
      <c r="B77" s="301"/>
      <c r="C77" s="306" t="s">
        <v>655</v>
      </c>
      <c r="D77" s="306"/>
      <c r="E77" s="306"/>
      <c r="F77" s="307" t="s">
        <v>656</v>
      </c>
      <c r="G77" s="308"/>
      <c r="H77" s="306"/>
      <c r="I77" s="306"/>
      <c r="J77" s="306" t="s">
        <v>657</v>
      </c>
      <c r="K77" s="303"/>
    </row>
    <row r="78" s="1" customFormat="1" ht="5.25" customHeight="1">
      <c r="B78" s="301"/>
      <c r="C78" s="309"/>
      <c r="D78" s="309"/>
      <c r="E78" s="309"/>
      <c r="F78" s="309"/>
      <c r="G78" s="310"/>
      <c r="H78" s="309"/>
      <c r="I78" s="309"/>
      <c r="J78" s="309"/>
      <c r="K78" s="303"/>
    </row>
    <row r="79" s="1" customFormat="1" ht="15" customHeight="1">
      <c r="B79" s="301"/>
      <c r="C79" s="289" t="s">
        <v>53</v>
      </c>
      <c r="D79" s="311"/>
      <c r="E79" s="311"/>
      <c r="F79" s="312" t="s">
        <v>658</v>
      </c>
      <c r="G79" s="313"/>
      <c r="H79" s="289" t="s">
        <v>659</v>
      </c>
      <c r="I79" s="289" t="s">
        <v>660</v>
      </c>
      <c r="J79" s="289">
        <v>20</v>
      </c>
      <c r="K79" s="303"/>
    </row>
    <row r="80" s="1" customFormat="1" ht="15" customHeight="1">
      <c r="B80" s="301"/>
      <c r="C80" s="289" t="s">
        <v>661</v>
      </c>
      <c r="D80" s="289"/>
      <c r="E80" s="289"/>
      <c r="F80" s="312" t="s">
        <v>658</v>
      </c>
      <c r="G80" s="313"/>
      <c r="H80" s="289" t="s">
        <v>662</v>
      </c>
      <c r="I80" s="289" t="s">
        <v>660</v>
      </c>
      <c r="J80" s="289">
        <v>120</v>
      </c>
      <c r="K80" s="303"/>
    </row>
    <row r="81" s="1" customFormat="1" ht="15" customHeight="1">
      <c r="B81" s="314"/>
      <c r="C81" s="289" t="s">
        <v>663</v>
      </c>
      <c r="D81" s="289"/>
      <c r="E81" s="289"/>
      <c r="F81" s="312" t="s">
        <v>664</v>
      </c>
      <c r="G81" s="313"/>
      <c r="H81" s="289" t="s">
        <v>665</v>
      </c>
      <c r="I81" s="289" t="s">
        <v>660</v>
      </c>
      <c r="J81" s="289">
        <v>50</v>
      </c>
      <c r="K81" s="303"/>
    </row>
    <row r="82" s="1" customFormat="1" ht="15" customHeight="1">
      <c r="B82" s="314"/>
      <c r="C82" s="289" t="s">
        <v>666</v>
      </c>
      <c r="D82" s="289"/>
      <c r="E82" s="289"/>
      <c r="F82" s="312" t="s">
        <v>658</v>
      </c>
      <c r="G82" s="313"/>
      <c r="H82" s="289" t="s">
        <v>667</v>
      </c>
      <c r="I82" s="289" t="s">
        <v>668</v>
      </c>
      <c r="J82" s="289"/>
      <c r="K82" s="303"/>
    </row>
    <row r="83" s="1" customFormat="1" ht="15" customHeight="1">
      <c r="B83" s="314"/>
      <c r="C83" s="315" t="s">
        <v>669</v>
      </c>
      <c r="D83" s="315"/>
      <c r="E83" s="315"/>
      <c r="F83" s="316" t="s">
        <v>664</v>
      </c>
      <c r="G83" s="315"/>
      <c r="H83" s="315" t="s">
        <v>670</v>
      </c>
      <c r="I83" s="315" t="s">
        <v>660</v>
      </c>
      <c r="J83" s="315">
        <v>15</v>
      </c>
      <c r="K83" s="303"/>
    </row>
    <row r="84" s="1" customFormat="1" ht="15" customHeight="1">
      <c r="B84" s="314"/>
      <c r="C84" s="315" t="s">
        <v>671</v>
      </c>
      <c r="D84" s="315"/>
      <c r="E84" s="315"/>
      <c r="F84" s="316" t="s">
        <v>664</v>
      </c>
      <c r="G84" s="315"/>
      <c r="H84" s="315" t="s">
        <v>672</v>
      </c>
      <c r="I84" s="315" t="s">
        <v>660</v>
      </c>
      <c r="J84" s="315">
        <v>15</v>
      </c>
      <c r="K84" s="303"/>
    </row>
    <row r="85" s="1" customFormat="1" ht="15" customHeight="1">
      <c r="B85" s="314"/>
      <c r="C85" s="315" t="s">
        <v>673</v>
      </c>
      <c r="D85" s="315"/>
      <c r="E85" s="315"/>
      <c r="F85" s="316" t="s">
        <v>664</v>
      </c>
      <c r="G85" s="315"/>
      <c r="H85" s="315" t="s">
        <v>674</v>
      </c>
      <c r="I85" s="315" t="s">
        <v>660</v>
      </c>
      <c r="J85" s="315">
        <v>20</v>
      </c>
      <c r="K85" s="303"/>
    </row>
    <row r="86" s="1" customFormat="1" ht="15" customHeight="1">
      <c r="B86" s="314"/>
      <c r="C86" s="315" t="s">
        <v>675</v>
      </c>
      <c r="D86" s="315"/>
      <c r="E86" s="315"/>
      <c r="F86" s="316" t="s">
        <v>664</v>
      </c>
      <c r="G86" s="315"/>
      <c r="H86" s="315" t="s">
        <v>676</v>
      </c>
      <c r="I86" s="315" t="s">
        <v>660</v>
      </c>
      <c r="J86" s="315">
        <v>20</v>
      </c>
      <c r="K86" s="303"/>
    </row>
    <row r="87" s="1" customFormat="1" ht="15" customHeight="1">
      <c r="B87" s="314"/>
      <c r="C87" s="289" t="s">
        <v>677</v>
      </c>
      <c r="D87" s="289"/>
      <c r="E87" s="289"/>
      <c r="F87" s="312" t="s">
        <v>664</v>
      </c>
      <c r="G87" s="313"/>
      <c r="H87" s="289" t="s">
        <v>678</v>
      </c>
      <c r="I87" s="289" t="s">
        <v>660</v>
      </c>
      <c r="J87" s="289">
        <v>50</v>
      </c>
      <c r="K87" s="303"/>
    </row>
    <row r="88" s="1" customFormat="1" ht="15" customHeight="1">
      <c r="B88" s="314"/>
      <c r="C88" s="289" t="s">
        <v>679</v>
      </c>
      <c r="D88" s="289"/>
      <c r="E88" s="289"/>
      <c r="F88" s="312" t="s">
        <v>664</v>
      </c>
      <c r="G88" s="313"/>
      <c r="H88" s="289" t="s">
        <v>680</v>
      </c>
      <c r="I88" s="289" t="s">
        <v>660</v>
      </c>
      <c r="J88" s="289">
        <v>20</v>
      </c>
      <c r="K88" s="303"/>
    </row>
    <row r="89" s="1" customFormat="1" ht="15" customHeight="1">
      <c r="B89" s="314"/>
      <c r="C89" s="289" t="s">
        <v>681</v>
      </c>
      <c r="D89" s="289"/>
      <c r="E89" s="289"/>
      <c r="F89" s="312" t="s">
        <v>664</v>
      </c>
      <c r="G89" s="313"/>
      <c r="H89" s="289" t="s">
        <v>682</v>
      </c>
      <c r="I89" s="289" t="s">
        <v>660</v>
      </c>
      <c r="J89" s="289">
        <v>20</v>
      </c>
      <c r="K89" s="303"/>
    </row>
    <row r="90" s="1" customFormat="1" ht="15" customHeight="1">
      <c r="B90" s="314"/>
      <c r="C90" s="289" t="s">
        <v>683</v>
      </c>
      <c r="D90" s="289"/>
      <c r="E90" s="289"/>
      <c r="F90" s="312" t="s">
        <v>664</v>
      </c>
      <c r="G90" s="313"/>
      <c r="H90" s="289" t="s">
        <v>684</v>
      </c>
      <c r="I90" s="289" t="s">
        <v>660</v>
      </c>
      <c r="J90" s="289">
        <v>50</v>
      </c>
      <c r="K90" s="303"/>
    </row>
    <row r="91" s="1" customFormat="1" ht="15" customHeight="1">
      <c r="B91" s="314"/>
      <c r="C91" s="289" t="s">
        <v>685</v>
      </c>
      <c r="D91" s="289"/>
      <c r="E91" s="289"/>
      <c r="F91" s="312" t="s">
        <v>664</v>
      </c>
      <c r="G91" s="313"/>
      <c r="H91" s="289" t="s">
        <v>685</v>
      </c>
      <c r="I91" s="289" t="s">
        <v>660</v>
      </c>
      <c r="J91" s="289">
        <v>50</v>
      </c>
      <c r="K91" s="303"/>
    </row>
    <row r="92" s="1" customFormat="1" ht="15" customHeight="1">
      <c r="B92" s="314"/>
      <c r="C92" s="289" t="s">
        <v>686</v>
      </c>
      <c r="D92" s="289"/>
      <c r="E92" s="289"/>
      <c r="F92" s="312" t="s">
        <v>664</v>
      </c>
      <c r="G92" s="313"/>
      <c r="H92" s="289" t="s">
        <v>687</v>
      </c>
      <c r="I92" s="289" t="s">
        <v>660</v>
      </c>
      <c r="J92" s="289">
        <v>255</v>
      </c>
      <c r="K92" s="303"/>
    </row>
    <row r="93" s="1" customFormat="1" ht="15" customHeight="1">
      <c r="B93" s="314"/>
      <c r="C93" s="289" t="s">
        <v>688</v>
      </c>
      <c r="D93" s="289"/>
      <c r="E93" s="289"/>
      <c r="F93" s="312" t="s">
        <v>658</v>
      </c>
      <c r="G93" s="313"/>
      <c r="H93" s="289" t="s">
        <v>689</v>
      </c>
      <c r="I93" s="289" t="s">
        <v>690</v>
      </c>
      <c r="J93" s="289"/>
      <c r="K93" s="303"/>
    </row>
    <row r="94" s="1" customFormat="1" ht="15" customHeight="1">
      <c r="B94" s="314"/>
      <c r="C94" s="289" t="s">
        <v>691</v>
      </c>
      <c r="D94" s="289"/>
      <c r="E94" s="289"/>
      <c r="F94" s="312" t="s">
        <v>658</v>
      </c>
      <c r="G94" s="313"/>
      <c r="H94" s="289" t="s">
        <v>692</v>
      </c>
      <c r="I94" s="289" t="s">
        <v>693</v>
      </c>
      <c r="J94" s="289"/>
      <c r="K94" s="303"/>
    </row>
    <row r="95" s="1" customFormat="1" ht="15" customHeight="1">
      <c r="B95" s="314"/>
      <c r="C95" s="289" t="s">
        <v>694</v>
      </c>
      <c r="D95" s="289"/>
      <c r="E95" s="289"/>
      <c r="F95" s="312" t="s">
        <v>658</v>
      </c>
      <c r="G95" s="313"/>
      <c r="H95" s="289" t="s">
        <v>694</v>
      </c>
      <c r="I95" s="289" t="s">
        <v>693</v>
      </c>
      <c r="J95" s="289"/>
      <c r="K95" s="303"/>
    </row>
    <row r="96" s="1" customFormat="1" ht="15" customHeight="1">
      <c r="B96" s="314"/>
      <c r="C96" s="289" t="s">
        <v>38</v>
      </c>
      <c r="D96" s="289"/>
      <c r="E96" s="289"/>
      <c r="F96" s="312" t="s">
        <v>658</v>
      </c>
      <c r="G96" s="313"/>
      <c r="H96" s="289" t="s">
        <v>695</v>
      </c>
      <c r="I96" s="289" t="s">
        <v>693</v>
      </c>
      <c r="J96" s="289"/>
      <c r="K96" s="303"/>
    </row>
    <row r="97" s="1" customFormat="1" ht="15" customHeight="1">
      <c r="B97" s="314"/>
      <c r="C97" s="289" t="s">
        <v>48</v>
      </c>
      <c r="D97" s="289"/>
      <c r="E97" s="289"/>
      <c r="F97" s="312" t="s">
        <v>658</v>
      </c>
      <c r="G97" s="313"/>
      <c r="H97" s="289" t="s">
        <v>696</v>
      </c>
      <c r="I97" s="289" t="s">
        <v>693</v>
      </c>
      <c r="J97" s="289"/>
      <c r="K97" s="303"/>
    </row>
    <row r="98" s="1" customFormat="1" ht="15" customHeight="1">
      <c r="B98" s="317"/>
      <c r="C98" s="318"/>
      <c r="D98" s="318"/>
      <c r="E98" s="318"/>
      <c r="F98" s="318"/>
      <c r="G98" s="318"/>
      <c r="H98" s="318"/>
      <c r="I98" s="318"/>
      <c r="J98" s="318"/>
      <c r="K98" s="319"/>
    </row>
    <row r="99" s="1" customFormat="1" ht="18.75" customHeight="1">
      <c r="B99" s="320"/>
      <c r="C99" s="321"/>
      <c r="D99" s="321"/>
      <c r="E99" s="321"/>
      <c r="F99" s="321"/>
      <c r="G99" s="321"/>
      <c r="H99" s="321"/>
      <c r="I99" s="321"/>
      <c r="J99" s="321"/>
      <c r="K99" s="320"/>
    </row>
    <row r="100" s="1" customFormat="1" ht="18.75" customHeight="1">
      <c r="B100" s="297"/>
      <c r="C100" s="297"/>
      <c r="D100" s="297"/>
      <c r="E100" s="297"/>
      <c r="F100" s="297"/>
      <c r="G100" s="297"/>
      <c r="H100" s="297"/>
      <c r="I100" s="297"/>
      <c r="J100" s="297"/>
      <c r="K100" s="297"/>
    </row>
    <row r="101" s="1" customFormat="1" ht="7.5" customHeight="1">
      <c r="B101" s="298"/>
      <c r="C101" s="299"/>
      <c r="D101" s="299"/>
      <c r="E101" s="299"/>
      <c r="F101" s="299"/>
      <c r="G101" s="299"/>
      <c r="H101" s="299"/>
      <c r="I101" s="299"/>
      <c r="J101" s="299"/>
      <c r="K101" s="300"/>
    </row>
    <row r="102" s="1" customFormat="1" ht="45" customHeight="1">
      <c r="B102" s="301"/>
      <c r="C102" s="302" t="s">
        <v>697</v>
      </c>
      <c r="D102" s="302"/>
      <c r="E102" s="302"/>
      <c r="F102" s="302"/>
      <c r="G102" s="302"/>
      <c r="H102" s="302"/>
      <c r="I102" s="302"/>
      <c r="J102" s="302"/>
      <c r="K102" s="303"/>
    </row>
    <row r="103" s="1" customFormat="1" ht="17.25" customHeight="1">
      <c r="B103" s="301"/>
      <c r="C103" s="304" t="s">
        <v>652</v>
      </c>
      <c r="D103" s="304"/>
      <c r="E103" s="304"/>
      <c r="F103" s="304" t="s">
        <v>653</v>
      </c>
      <c r="G103" s="305"/>
      <c r="H103" s="304" t="s">
        <v>54</v>
      </c>
      <c r="I103" s="304" t="s">
        <v>57</v>
      </c>
      <c r="J103" s="304" t="s">
        <v>654</v>
      </c>
      <c r="K103" s="303"/>
    </row>
    <row r="104" s="1" customFormat="1" ht="17.25" customHeight="1">
      <c r="B104" s="301"/>
      <c r="C104" s="306" t="s">
        <v>655</v>
      </c>
      <c r="D104" s="306"/>
      <c r="E104" s="306"/>
      <c r="F104" s="307" t="s">
        <v>656</v>
      </c>
      <c r="G104" s="308"/>
      <c r="H104" s="306"/>
      <c r="I104" s="306"/>
      <c r="J104" s="306" t="s">
        <v>657</v>
      </c>
      <c r="K104" s="303"/>
    </row>
    <row r="105" s="1" customFormat="1" ht="5.25" customHeight="1">
      <c r="B105" s="301"/>
      <c r="C105" s="304"/>
      <c r="D105" s="304"/>
      <c r="E105" s="304"/>
      <c r="F105" s="304"/>
      <c r="G105" s="322"/>
      <c r="H105" s="304"/>
      <c r="I105" s="304"/>
      <c r="J105" s="304"/>
      <c r="K105" s="303"/>
    </row>
    <row r="106" s="1" customFormat="1" ht="15" customHeight="1">
      <c r="B106" s="301"/>
      <c r="C106" s="289" t="s">
        <v>53</v>
      </c>
      <c r="D106" s="311"/>
      <c r="E106" s="311"/>
      <c r="F106" s="312" t="s">
        <v>658</v>
      </c>
      <c r="G106" s="289"/>
      <c r="H106" s="289" t="s">
        <v>698</v>
      </c>
      <c r="I106" s="289" t="s">
        <v>660</v>
      </c>
      <c r="J106" s="289">
        <v>20</v>
      </c>
      <c r="K106" s="303"/>
    </row>
    <row r="107" s="1" customFormat="1" ht="15" customHeight="1">
      <c r="B107" s="301"/>
      <c r="C107" s="289" t="s">
        <v>661</v>
      </c>
      <c r="D107" s="289"/>
      <c r="E107" s="289"/>
      <c r="F107" s="312" t="s">
        <v>658</v>
      </c>
      <c r="G107" s="289"/>
      <c r="H107" s="289" t="s">
        <v>698</v>
      </c>
      <c r="I107" s="289" t="s">
        <v>660</v>
      </c>
      <c r="J107" s="289">
        <v>120</v>
      </c>
      <c r="K107" s="303"/>
    </row>
    <row r="108" s="1" customFormat="1" ht="15" customHeight="1">
      <c r="B108" s="314"/>
      <c r="C108" s="289" t="s">
        <v>663</v>
      </c>
      <c r="D108" s="289"/>
      <c r="E108" s="289"/>
      <c r="F108" s="312" t="s">
        <v>664</v>
      </c>
      <c r="G108" s="289"/>
      <c r="H108" s="289" t="s">
        <v>698</v>
      </c>
      <c r="I108" s="289" t="s">
        <v>660</v>
      </c>
      <c r="J108" s="289">
        <v>50</v>
      </c>
      <c r="K108" s="303"/>
    </row>
    <row r="109" s="1" customFormat="1" ht="15" customHeight="1">
      <c r="B109" s="314"/>
      <c r="C109" s="289" t="s">
        <v>666</v>
      </c>
      <c r="D109" s="289"/>
      <c r="E109" s="289"/>
      <c r="F109" s="312" t="s">
        <v>658</v>
      </c>
      <c r="G109" s="289"/>
      <c r="H109" s="289" t="s">
        <v>698</v>
      </c>
      <c r="I109" s="289" t="s">
        <v>668</v>
      </c>
      <c r="J109" s="289"/>
      <c r="K109" s="303"/>
    </row>
    <row r="110" s="1" customFormat="1" ht="15" customHeight="1">
      <c r="B110" s="314"/>
      <c r="C110" s="289" t="s">
        <v>677</v>
      </c>
      <c r="D110" s="289"/>
      <c r="E110" s="289"/>
      <c r="F110" s="312" t="s">
        <v>664</v>
      </c>
      <c r="G110" s="289"/>
      <c r="H110" s="289" t="s">
        <v>698</v>
      </c>
      <c r="I110" s="289" t="s">
        <v>660</v>
      </c>
      <c r="J110" s="289">
        <v>50</v>
      </c>
      <c r="K110" s="303"/>
    </row>
    <row r="111" s="1" customFormat="1" ht="15" customHeight="1">
      <c r="B111" s="314"/>
      <c r="C111" s="289" t="s">
        <v>685</v>
      </c>
      <c r="D111" s="289"/>
      <c r="E111" s="289"/>
      <c r="F111" s="312" t="s">
        <v>664</v>
      </c>
      <c r="G111" s="289"/>
      <c r="H111" s="289" t="s">
        <v>698</v>
      </c>
      <c r="I111" s="289" t="s">
        <v>660</v>
      </c>
      <c r="J111" s="289">
        <v>50</v>
      </c>
      <c r="K111" s="303"/>
    </row>
    <row r="112" s="1" customFormat="1" ht="15" customHeight="1">
      <c r="B112" s="314"/>
      <c r="C112" s="289" t="s">
        <v>683</v>
      </c>
      <c r="D112" s="289"/>
      <c r="E112" s="289"/>
      <c r="F112" s="312" t="s">
        <v>664</v>
      </c>
      <c r="G112" s="289"/>
      <c r="H112" s="289" t="s">
        <v>698</v>
      </c>
      <c r="I112" s="289" t="s">
        <v>660</v>
      </c>
      <c r="J112" s="289">
        <v>50</v>
      </c>
      <c r="K112" s="303"/>
    </row>
    <row r="113" s="1" customFormat="1" ht="15" customHeight="1">
      <c r="B113" s="314"/>
      <c r="C113" s="289" t="s">
        <v>53</v>
      </c>
      <c r="D113" s="289"/>
      <c r="E113" s="289"/>
      <c r="F113" s="312" t="s">
        <v>658</v>
      </c>
      <c r="G113" s="289"/>
      <c r="H113" s="289" t="s">
        <v>699</v>
      </c>
      <c r="I113" s="289" t="s">
        <v>660</v>
      </c>
      <c r="J113" s="289">
        <v>20</v>
      </c>
      <c r="K113" s="303"/>
    </row>
    <row r="114" s="1" customFormat="1" ht="15" customHeight="1">
      <c r="B114" s="314"/>
      <c r="C114" s="289" t="s">
        <v>700</v>
      </c>
      <c r="D114" s="289"/>
      <c r="E114" s="289"/>
      <c r="F114" s="312" t="s">
        <v>658</v>
      </c>
      <c r="G114" s="289"/>
      <c r="H114" s="289" t="s">
        <v>701</v>
      </c>
      <c r="I114" s="289" t="s">
        <v>660</v>
      </c>
      <c r="J114" s="289">
        <v>120</v>
      </c>
      <c r="K114" s="303"/>
    </row>
    <row r="115" s="1" customFormat="1" ht="15" customHeight="1">
      <c r="B115" s="314"/>
      <c r="C115" s="289" t="s">
        <v>38</v>
      </c>
      <c r="D115" s="289"/>
      <c r="E115" s="289"/>
      <c r="F115" s="312" t="s">
        <v>658</v>
      </c>
      <c r="G115" s="289"/>
      <c r="H115" s="289" t="s">
        <v>702</v>
      </c>
      <c r="I115" s="289" t="s">
        <v>693</v>
      </c>
      <c r="J115" s="289"/>
      <c r="K115" s="303"/>
    </row>
    <row r="116" s="1" customFormat="1" ht="15" customHeight="1">
      <c r="B116" s="314"/>
      <c r="C116" s="289" t="s">
        <v>48</v>
      </c>
      <c r="D116" s="289"/>
      <c r="E116" s="289"/>
      <c r="F116" s="312" t="s">
        <v>658</v>
      </c>
      <c r="G116" s="289"/>
      <c r="H116" s="289" t="s">
        <v>703</v>
      </c>
      <c r="I116" s="289" t="s">
        <v>693</v>
      </c>
      <c r="J116" s="289"/>
      <c r="K116" s="303"/>
    </row>
    <row r="117" s="1" customFormat="1" ht="15" customHeight="1">
      <c r="B117" s="314"/>
      <c r="C117" s="289" t="s">
        <v>57</v>
      </c>
      <c r="D117" s="289"/>
      <c r="E117" s="289"/>
      <c r="F117" s="312" t="s">
        <v>658</v>
      </c>
      <c r="G117" s="289"/>
      <c r="H117" s="289" t="s">
        <v>704</v>
      </c>
      <c r="I117" s="289" t="s">
        <v>705</v>
      </c>
      <c r="J117" s="289"/>
      <c r="K117" s="303"/>
    </row>
    <row r="118" s="1" customFormat="1" ht="15" customHeight="1">
      <c r="B118" s="317"/>
      <c r="C118" s="323"/>
      <c r="D118" s="323"/>
      <c r="E118" s="323"/>
      <c r="F118" s="323"/>
      <c r="G118" s="323"/>
      <c r="H118" s="323"/>
      <c r="I118" s="323"/>
      <c r="J118" s="323"/>
      <c r="K118" s="319"/>
    </row>
    <row r="119" s="1" customFormat="1" ht="18.75" customHeight="1">
      <c r="B119" s="324"/>
      <c r="C119" s="325"/>
      <c r="D119" s="325"/>
      <c r="E119" s="325"/>
      <c r="F119" s="326"/>
      <c r="G119" s="325"/>
      <c r="H119" s="325"/>
      <c r="I119" s="325"/>
      <c r="J119" s="325"/>
      <c r="K119" s="324"/>
    </row>
    <row r="120" s="1" customFormat="1" ht="18.75" customHeight="1">
      <c r="B120" s="297"/>
      <c r="C120" s="297"/>
      <c r="D120" s="297"/>
      <c r="E120" s="297"/>
      <c r="F120" s="297"/>
      <c r="G120" s="297"/>
      <c r="H120" s="297"/>
      <c r="I120" s="297"/>
      <c r="J120" s="297"/>
      <c r="K120" s="297"/>
    </row>
    <row r="121" s="1" customFormat="1" ht="7.5" customHeight="1">
      <c r="B121" s="327"/>
      <c r="C121" s="328"/>
      <c r="D121" s="328"/>
      <c r="E121" s="328"/>
      <c r="F121" s="328"/>
      <c r="G121" s="328"/>
      <c r="H121" s="328"/>
      <c r="I121" s="328"/>
      <c r="J121" s="328"/>
      <c r="K121" s="329"/>
    </row>
    <row r="122" s="1" customFormat="1" ht="45" customHeight="1">
      <c r="B122" s="330"/>
      <c r="C122" s="280" t="s">
        <v>706</v>
      </c>
      <c r="D122" s="280"/>
      <c r="E122" s="280"/>
      <c r="F122" s="280"/>
      <c r="G122" s="280"/>
      <c r="H122" s="280"/>
      <c r="I122" s="280"/>
      <c r="J122" s="280"/>
      <c r="K122" s="331"/>
    </row>
    <row r="123" s="1" customFormat="1" ht="17.25" customHeight="1">
      <c r="B123" s="332"/>
      <c r="C123" s="304" t="s">
        <v>652</v>
      </c>
      <c r="D123" s="304"/>
      <c r="E123" s="304"/>
      <c r="F123" s="304" t="s">
        <v>653</v>
      </c>
      <c r="G123" s="305"/>
      <c r="H123" s="304" t="s">
        <v>54</v>
      </c>
      <c r="I123" s="304" t="s">
        <v>57</v>
      </c>
      <c r="J123" s="304" t="s">
        <v>654</v>
      </c>
      <c r="K123" s="333"/>
    </row>
    <row r="124" s="1" customFormat="1" ht="17.25" customHeight="1">
      <c r="B124" s="332"/>
      <c r="C124" s="306" t="s">
        <v>655</v>
      </c>
      <c r="D124" s="306"/>
      <c r="E124" s="306"/>
      <c r="F124" s="307" t="s">
        <v>656</v>
      </c>
      <c r="G124" s="308"/>
      <c r="H124" s="306"/>
      <c r="I124" s="306"/>
      <c r="J124" s="306" t="s">
        <v>657</v>
      </c>
      <c r="K124" s="333"/>
    </row>
    <row r="125" s="1" customFormat="1" ht="5.25" customHeight="1">
      <c r="B125" s="334"/>
      <c r="C125" s="309"/>
      <c r="D125" s="309"/>
      <c r="E125" s="309"/>
      <c r="F125" s="309"/>
      <c r="G125" s="335"/>
      <c r="H125" s="309"/>
      <c r="I125" s="309"/>
      <c r="J125" s="309"/>
      <c r="K125" s="336"/>
    </row>
    <row r="126" s="1" customFormat="1" ht="15" customHeight="1">
      <c r="B126" s="334"/>
      <c r="C126" s="289" t="s">
        <v>661</v>
      </c>
      <c r="D126" s="311"/>
      <c r="E126" s="311"/>
      <c r="F126" s="312" t="s">
        <v>658</v>
      </c>
      <c r="G126" s="289"/>
      <c r="H126" s="289" t="s">
        <v>698</v>
      </c>
      <c r="I126" s="289" t="s">
        <v>660</v>
      </c>
      <c r="J126" s="289">
        <v>120</v>
      </c>
      <c r="K126" s="337"/>
    </row>
    <row r="127" s="1" customFormat="1" ht="15" customHeight="1">
      <c r="B127" s="334"/>
      <c r="C127" s="289" t="s">
        <v>707</v>
      </c>
      <c r="D127" s="289"/>
      <c r="E127" s="289"/>
      <c r="F127" s="312" t="s">
        <v>658</v>
      </c>
      <c r="G127" s="289"/>
      <c r="H127" s="289" t="s">
        <v>708</v>
      </c>
      <c r="I127" s="289" t="s">
        <v>660</v>
      </c>
      <c r="J127" s="289" t="s">
        <v>709</v>
      </c>
      <c r="K127" s="337"/>
    </row>
    <row r="128" s="1" customFormat="1" ht="15" customHeight="1">
      <c r="B128" s="334"/>
      <c r="C128" s="289" t="s">
        <v>606</v>
      </c>
      <c r="D128" s="289"/>
      <c r="E128" s="289"/>
      <c r="F128" s="312" t="s">
        <v>658</v>
      </c>
      <c r="G128" s="289"/>
      <c r="H128" s="289" t="s">
        <v>710</v>
      </c>
      <c r="I128" s="289" t="s">
        <v>660</v>
      </c>
      <c r="J128" s="289" t="s">
        <v>709</v>
      </c>
      <c r="K128" s="337"/>
    </row>
    <row r="129" s="1" customFormat="1" ht="15" customHeight="1">
      <c r="B129" s="334"/>
      <c r="C129" s="289" t="s">
        <v>669</v>
      </c>
      <c r="D129" s="289"/>
      <c r="E129" s="289"/>
      <c r="F129" s="312" t="s">
        <v>664</v>
      </c>
      <c r="G129" s="289"/>
      <c r="H129" s="289" t="s">
        <v>670</v>
      </c>
      <c r="I129" s="289" t="s">
        <v>660</v>
      </c>
      <c r="J129" s="289">
        <v>15</v>
      </c>
      <c r="K129" s="337"/>
    </row>
    <row r="130" s="1" customFormat="1" ht="15" customHeight="1">
      <c r="B130" s="334"/>
      <c r="C130" s="315" t="s">
        <v>671</v>
      </c>
      <c r="D130" s="315"/>
      <c r="E130" s="315"/>
      <c r="F130" s="316" t="s">
        <v>664</v>
      </c>
      <c r="G130" s="315"/>
      <c r="H130" s="315" t="s">
        <v>672</v>
      </c>
      <c r="I130" s="315" t="s">
        <v>660</v>
      </c>
      <c r="J130" s="315">
        <v>15</v>
      </c>
      <c r="K130" s="337"/>
    </row>
    <row r="131" s="1" customFormat="1" ht="15" customHeight="1">
      <c r="B131" s="334"/>
      <c r="C131" s="315" t="s">
        <v>673</v>
      </c>
      <c r="D131" s="315"/>
      <c r="E131" s="315"/>
      <c r="F131" s="316" t="s">
        <v>664</v>
      </c>
      <c r="G131" s="315"/>
      <c r="H131" s="315" t="s">
        <v>674</v>
      </c>
      <c r="I131" s="315" t="s">
        <v>660</v>
      </c>
      <c r="J131" s="315">
        <v>20</v>
      </c>
      <c r="K131" s="337"/>
    </row>
    <row r="132" s="1" customFormat="1" ht="15" customHeight="1">
      <c r="B132" s="334"/>
      <c r="C132" s="315" t="s">
        <v>675</v>
      </c>
      <c r="D132" s="315"/>
      <c r="E132" s="315"/>
      <c r="F132" s="316" t="s">
        <v>664</v>
      </c>
      <c r="G132" s="315"/>
      <c r="H132" s="315" t="s">
        <v>676</v>
      </c>
      <c r="I132" s="315" t="s">
        <v>660</v>
      </c>
      <c r="J132" s="315">
        <v>20</v>
      </c>
      <c r="K132" s="337"/>
    </row>
    <row r="133" s="1" customFormat="1" ht="15" customHeight="1">
      <c r="B133" s="334"/>
      <c r="C133" s="289" t="s">
        <v>663</v>
      </c>
      <c r="D133" s="289"/>
      <c r="E133" s="289"/>
      <c r="F133" s="312" t="s">
        <v>664</v>
      </c>
      <c r="G133" s="289"/>
      <c r="H133" s="289" t="s">
        <v>698</v>
      </c>
      <c r="I133" s="289" t="s">
        <v>660</v>
      </c>
      <c r="J133" s="289">
        <v>50</v>
      </c>
      <c r="K133" s="337"/>
    </row>
    <row r="134" s="1" customFormat="1" ht="15" customHeight="1">
      <c r="B134" s="334"/>
      <c r="C134" s="289" t="s">
        <v>677</v>
      </c>
      <c r="D134" s="289"/>
      <c r="E134" s="289"/>
      <c r="F134" s="312" t="s">
        <v>664</v>
      </c>
      <c r="G134" s="289"/>
      <c r="H134" s="289" t="s">
        <v>698</v>
      </c>
      <c r="I134" s="289" t="s">
        <v>660</v>
      </c>
      <c r="J134" s="289">
        <v>50</v>
      </c>
      <c r="K134" s="337"/>
    </row>
    <row r="135" s="1" customFormat="1" ht="15" customHeight="1">
      <c r="B135" s="334"/>
      <c r="C135" s="289" t="s">
        <v>683</v>
      </c>
      <c r="D135" s="289"/>
      <c r="E135" s="289"/>
      <c r="F135" s="312" t="s">
        <v>664</v>
      </c>
      <c r="G135" s="289"/>
      <c r="H135" s="289" t="s">
        <v>698</v>
      </c>
      <c r="I135" s="289" t="s">
        <v>660</v>
      </c>
      <c r="J135" s="289">
        <v>50</v>
      </c>
      <c r="K135" s="337"/>
    </row>
    <row r="136" s="1" customFormat="1" ht="15" customHeight="1">
      <c r="B136" s="334"/>
      <c r="C136" s="289" t="s">
        <v>685</v>
      </c>
      <c r="D136" s="289"/>
      <c r="E136" s="289"/>
      <c r="F136" s="312" t="s">
        <v>664</v>
      </c>
      <c r="G136" s="289"/>
      <c r="H136" s="289" t="s">
        <v>698</v>
      </c>
      <c r="I136" s="289" t="s">
        <v>660</v>
      </c>
      <c r="J136" s="289">
        <v>50</v>
      </c>
      <c r="K136" s="337"/>
    </row>
    <row r="137" s="1" customFormat="1" ht="15" customHeight="1">
      <c r="B137" s="334"/>
      <c r="C137" s="289" t="s">
        <v>686</v>
      </c>
      <c r="D137" s="289"/>
      <c r="E137" s="289"/>
      <c r="F137" s="312" t="s">
        <v>664</v>
      </c>
      <c r="G137" s="289"/>
      <c r="H137" s="289" t="s">
        <v>711</v>
      </c>
      <c r="I137" s="289" t="s">
        <v>660</v>
      </c>
      <c r="J137" s="289">
        <v>255</v>
      </c>
      <c r="K137" s="337"/>
    </row>
    <row r="138" s="1" customFormat="1" ht="15" customHeight="1">
      <c r="B138" s="334"/>
      <c r="C138" s="289" t="s">
        <v>688</v>
      </c>
      <c r="D138" s="289"/>
      <c r="E138" s="289"/>
      <c r="F138" s="312" t="s">
        <v>658</v>
      </c>
      <c r="G138" s="289"/>
      <c r="H138" s="289" t="s">
        <v>712</v>
      </c>
      <c r="I138" s="289" t="s">
        <v>690</v>
      </c>
      <c r="J138" s="289"/>
      <c r="K138" s="337"/>
    </row>
    <row r="139" s="1" customFormat="1" ht="15" customHeight="1">
      <c r="B139" s="334"/>
      <c r="C139" s="289" t="s">
        <v>691</v>
      </c>
      <c r="D139" s="289"/>
      <c r="E139" s="289"/>
      <c r="F139" s="312" t="s">
        <v>658</v>
      </c>
      <c r="G139" s="289"/>
      <c r="H139" s="289" t="s">
        <v>713</v>
      </c>
      <c r="I139" s="289" t="s">
        <v>693</v>
      </c>
      <c r="J139" s="289"/>
      <c r="K139" s="337"/>
    </row>
    <row r="140" s="1" customFormat="1" ht="15" customHeight="1">
      <c r="B140" s="334"/>
      <c r="C140" s="289" t="s">
        <v>694</v>
      </c>
      <c r="D140" s="289"/>
      <c r="E140" s="289"/>
      <c r="F140" s="312" t="s">
        <v>658</v>
      </c>
      <c r="G140" s="289"/>
      <c r="H140" s="289" t="s">
        <v>694</v>
      </c>
      <c r="I140" s="289" t="s">
        <v>693</v>
      </c>
      <c r="J140" s="289"/>
      <c r="K140" s="337"/>
    </row>
    <row r="141" s="1" customFormat="1" ht="15" customHeight="1">
      <c r="B141" s="334"/>
      <c r="C141" s="289" t="s">
        <v>38</v>
      </c>
      <c r="D141" s="289"/>
      <c r="E141" s="289"/>
      <c r="F141" s="312" t="s">
        <v>658</v>
      </c>
      <c r="G141" s="289"/>
      <c r="H141" s="289" t="s">
        <v>714</v>
      </c>
      <c r="I141" s="289" t="s">
        <v>693</v>
      </c>
      <c r="J141" s="289"/>
      <c r="K141" s="337"/>
    </row>
    <row r="142" s="1" customFormat="1" ht="15" customHeight="1">
      <c r="B142" s="334"/>
      <c r="C142" s="289" t="s">
        <v>715</v>
      </c>
      <c r="D142" s="289"/>
      <c r="E142" s="289"/>
      <c r="F142" s="312" t="s">
        <v>658</v>
      </c>
      <c r="G142" s="289"/>
      <c r="H142" s="289" t="s">
        <v>716</v>
      </c>
      <c r="I142" s="289" t="s">
        <v>693</v>
      </c>
      <c r="J142" s="289"/>
      <c r="K142" s="337"/>
    </row>
    <row r="143" s="1" customFormat="1" ht="15" customHeight="1">
      <c r="B143" s="338"/>
      <c r="C143" s="339"/>
      <c r="D143" s="339"/>
      <c r="E143" s="339"/>
      <c r="F143" s="339"/>
      <c r="G143" s="339"/>
      <c r="H143" s="339"/>
      <c r="I143" s="339"/>
      <c r="J143" s="339"/>
      <c r="K143" s="340"/>
    </row>
    <row r="144" s="1" customFormat="1" ht="18.75" customHeight="1">
      <c r="B144" s="325"/>
      <c r="C144" s="325"/>
      <c r="D144" s="325"/>
      <c r="E144" s="325"/>
      <c r="F144" s="326"/>
      <c r="G144" s="325"/>
      <c r="H144" s="325"/>
      <c r="I144" s="325"/>
      <c r="J144" s="325"/>
      <c r="K144" s="325"/>
    </row>
    <row r="145" s="1" customFormat="1" ht="18.75" customHeight="1">
      <c r="B145" s="297"/>
      <c r="C145" s="297"/>
      <c r="D145" s="297"/>
      <c r="E145" s="297"/>
      <c r="F145" s="297"/>
      <c r="G145" s="297"/>
      <c r="H145" s="297"/>
      <c r="I145" s="297"/>
      <c r="J145" s="297"/>
      <c r="K145" s="297"/>
    </row>
    <row r="146" s="1" customFormat="1" ht="7.5" customHeight="1">
      <c r="B146" s="298"/>
      <c r="C146" s="299"/>
      <c r="D146" s="299"/>
      <c r="E146" s="299"/>
      <c r="F146" s="299"/>
      <c r="G146" s="299"/>
      <c r="H146" s="299"/>
      <c r="I146" s="299"/>
      <c r="J146" s="299"/>
      <c r="K146" s="300"/>
    </row>
    <row r="147" s="1" customFormat="1" ht="45" customHeight="1">
      <c r="B147" s="301"/>
      <c r="C147" s="302" t="s">
        <v>717</v>
      </c>
      <c r="D147" s="302"/>
      <c r="E147" s="302"/>
      <c r="F147" s="302"/>
      <c r="G147" s="302"/>
      <c r="H147" s="302"/>
      <c r="I147" s="302"/>
      <c r="J147" s="302"/>
      <c r="K147" s="303"/>
    </row>
    <row r="148" s="1" customFormat="1" ht="17.25" customHeight="1">
      <c r="B148" s="301"/>
      <c r="C148" s="304" t="s">
        <v>652</v>
      </c>
      <c r="D148" s="304"/>
      <c r="E148" s="304"/>
      <c r="F148" s="304" t="s">
        <v>653</v>
      </c>
      <c r="G148" s="305"/>
      <c r="H148" s="304" t="s">
        <v>54</v>
      </c>
      <c r="I148" s="304" t="s">
        <v>57</v>
      </c>
      <c r="J148" s="304" t="s">
        <v>654</v>
      </c>
      <c r="K148" s="303"/>
    </row>
    <row r="149" s="1" customFormat="1" ht="17.25" customHeight="1">
      <c r="B149" s="301"/>
      <c r="C149" s="306" t="s">
        <v>655</v>
      </c>
      <c r="D149" s="306"/>
      <c r="E149" s="306"/>
      <c r="F149" s="307" t="s">
        <v>656</v>
      </c>
      <c r="G149" s="308"/>
      <c r="H149" s="306"/>
      <c r="I149" s="306"/>
      <c r="J149" s="306" t="s">
        <v>657</v>
      </c>
      <c r="K149" s="303"/>
    </row>
    <row r="150" s="1" customFormat="1" ht="5.25" customHeight="1">
      <c r="B150" s="314"/>
      <c r="C150" s="309"/>
      <c r="D150" s="309"/>
      <c r="E150" s="309"/>
      <c r="F150" s="309"/>
      <c r="G150" s="310"/>
      <c r="H150" s="309"/>
      <c r="I150" s="309"/>
      <c r="J150" s="309"/>
      <c r="K150" s="337"/>
    </row>
    <row r="151" s="1" customFormat="1" ht="15" customHeight="1">
      <c r="B151" s="314"/>
      <c r="C151" s="341" t="s">
        <v>661</v>
      </c>
      <c r="D151" s="289"/>
      <c r="E151" s="289"/>
      <c r="F151" s="342" t="s">
        <v>658</v>
      </c>
      <c r="G151" s="289"/>
      <c r="H151" s="341" t="s">
        <v>698</v>
      </c>
      <c r="I151" s="341" t="s">
        <v>660</v>
      </c>
      <c r="J151" s="341">
        <v>120</v>
      </c>
      <c r="K151" s="337"/>
    </row>
    <row r="152" s="1" customFormat="1" ht="15" customHeight="1">
      <c r="B152" s="314"/>
      <c r="C152" s="341" t="s">
        <v>707</v>
      </c>
      <c r="D152" s="289"/>
      <c r="E152" s="289"/>
      <c r="F152" s="342" t="s">
        <v>658</v>
      </c>
      <c r="G152" s="289"/>
      <c r="H152" s="341" t="s">
        <v>718</v>
      </c>
      <c r="I152" s="341" t="s">
        <v>660</v>
      </c>
      <c r="J152" s="341" t="s">
        <v>709</v>
      </c>
      <c r="K152" s="337"/>
    </row>
    <row r="153" s="1" customFormat="1" ht="15" customHeight="1">
      <c r="B153" s="314"/>
      <c r="C153" s="341" t="s">
        <v>606</v>
      </c>
      <c r="D153" s="289"/>
      <c r="E153" s="289"/>
      <c r="F153" s="342" t="s">
        <v>658</v>
      </c>
      <c r="G153" s="289"/>
      <c r="H153" s="341" t="s">
        <v>719</v>
      </c>
      <c r="I153" s="341" t="s">
        <v>660</v>
      </c>
      <c r="J153" s="341" t="s">
        <v>709</v>
      </c>
      <c r="K153" s="337"/>
    </row>
    <row r="154" s="1" customFormat="1" ht="15" customHeight="1">
      <c r="B154" s="314"/>
      <c r="C154" s="341" t="s">
        <v>663</v>
      </c>
      <c r="D154" s="289"/>
      <c r="E154" s="289"/>
      <c r="F154" s="342" t="s">
        <v>664</v>
      </c>
      <c r="G154" s="289"/>
      <c r="H154" s="341" t="s">
        <v>698</v>
      </c>
      <c r="I154" s="341" t="s">
        <v>660</v>
      </c>
      <c r="J154" s="341">
        <v>50</v>
      </c>
      <c r="K154" s="337"/>
    </row>
    <row r="155" s="1" customFormat="1" ht="15" customHeight="1">
      <c r="B155" s="314"/>
      <c r="C155" s="341" t="s">
        <v>666</v>
      </c>
      <c r="D155" s="289"/>
      <c r="E155" s="289"/>
      <c r="F155" s="342" t="s">
        <v>658</v>
      </c>
      <c r="G155" s="289"/>
      <c r="H155" s="341" t="s">
        <v>698</v>
      </c>
      <c r="I155" s="341" t="s">
        <v>668</v>
      </c>
      <c r="J155" s="341"/>
      <c r="K155" s="337"/>
    </row>
    <row r="156" s="1" customFormat="1" ht="15" customHeight="1">
      <c r="B156" s="314"/>
      <c r="C156" s="341" t="s">
        <v>677</v>
      </c>
      <c r="D156" s="289"/>
      <c r="E156" s="289"/>
      <c r="F156" s="342" t="s">
        <v>664</v>
      </c>
      <c r="G156" s="289"/>
      <c r="H156" s="341" t="s">
        <v>698</v>
      </c>
      <c r="I156" s="341" t="s">
        <v>660</v>
      </c>
      <c r="J156" s="341">
        <v>50</v>
      </c>
      <c r="K156" s="337"/>
    </row>
    <row r="157" s="1" customFormat="1" ht="15" customHeight="1">
      <c r="B157" s="314"/>
      <c r="C157" s="341" t="s">
        <v>685</v>
      </c>
      <c r="D157" s="289"/>
      <c r="E157" s="289"/>
      <c r="F157" s="342" t="s">
        <v>664</v>
      </c>
      <c r="G157" s="289"/>
      <c r="H157" s="341" t="s">
        <v>698</v>
      </c>
      <c r="I157" s="341" t="s">
        <v>660</v>
      </c>
      <c r="J157" s="341">
        <v>50</v>
      </c>
      <c r="K157" s="337"/>
    </row>
    <row r="158" s="1" customFormat="1" ht="15" customHeight="1">
      <c r="B158" s="314"/>
      <c r="C158" s="341" t="s">
        <v>683</v>
      </c>
      <c r="D158" s="289"/>
      <c r="E158" s="289"/>
      <c r="F158" s="342" t="s">
        <v>664</v>
      </c>
      <c r="G158" s="289"/>
      <c r="H158" s="341" t="s">
        <v>698</v>
      </c>
      <c r="I158" s="341" t="s">
        <v>660</v>
      </c>
      <c r="J158" s="341">
        <v>50</v>
      </c>
      <c r="K158" s="337"/>
    </row>
    <row r="159" s="1" customFormat="1" ht="15" customHeight="1">
      <c r="B159" s="314"/>
      <c r="C159" s="341" t="s">
        <v>93</v>
      </c>
      <c r="D159" s="289"/>
      <c r="E159" s="289"/>
      <c r="F159" s="342" t="s">
        <v>658</v>
      </c>
      <c r="G159" s="289"/>
      <c r="H159" s="341" t="s">
        <v>720</v>
      </c>
      <c r="I159" s="341" t="s">
        <v>660</v>
      </c>
      <c r="J159" s="341" t="s">
        <v>721</v>
      </c>
      <c r="K159" s="337"/>
    </row>
    <row r="160" s="1" customFormat="1" ht="15" customHeight="1">
      <c r="B160" s="314"/>
      <c r="C160" s="341" t="s">
        <v>722</v>
      </c>
      <c r="D160" s="289"/>
      <c r="E160" s="289"/>
      <c r="F160" s="342" t="s">
        <v>658</v>
      </c>
      <c r="G160" s="289"/>
      <c r="H160" s="341" t="s">
        <v>723</v>
      </c>
      <c r="I160" s="341" t="s">
        <v>693</v>
      </c>
      <c r="J160" s="341"/>
      <c r="K160" s="337"/>
    </row>
    <row r="161" s="1" customFormat="1" ht="15" customHeight="1">
      <c r="B161" s="343"/>
      <c r="C161" s="323"/>
      <c r="D161" s="323"/>
      <c r="E161" s="323"/>
      <c r="F161" s="323"/>
      <c r="G161" s="323"/>
      <c r="H161" s="323"/>
      <c r="I161" s="323"/>
      <c r="J161" s="323"/>
      <c r="K161" s="344"/>
    </row>
    <row r="162" s="1" customFormat="1" ht="18.75" customHeight="1">
      <c r="B162" s="325"/>
      <c r="C162" s="335"/>
      <c r="D162" s="335"/>
      <c r="E162" s="335"/>
      <c r="F162" s="345"/>
      <c r="G162" s="335"/>
      <c r="H162" s="335"/>
      <c r="I162" s="335"/>
      <c r="J162" s="335"/>
      <c r="K162" s="325"/>
    </row>
    <row r="163" s="1" customFormat="1" ht="18.75" customHeight="1">
      <c r="B163" s="297"/>
      <c r="C163" s="297"/>
      <c r="D163" s="297"/>
      <c r="E163" s="297"/>
      <c r="F163" s="297"/>
      <c r="G163" s="297"/>
      <c r="H163" s="297"/>
      <c r="I163" s="297"/>
      <c r="J163" s="297"/>
      <c r="K163" s="297"/>
    </row>
    <row r="164" s="1" customFormat="1" ht="7.5" customHeight="1">
      <c r="B164" s="276"/>
      <c r="C164" s="277"/>
      <c r="D164" s="277"/>
      <c r="E164" s="277"/>
      <c r="F164" s="277"/>
      <c r="G164" s="277"/>
      <c r="H164" s="277"/>
      <c r="I164" s="277"/>
      <c r="J164" s="277"/>
      <c r="K164" s="278"/>
    </row>
    <row r="165" s="1" customFormat="1" ht="45" customHeight="1">
      <c r="B165" s="279"/>
      <c r="C165" s="280" t="s">
        <v>724</v>
      </c>
      <c r="D165" s="280"/>
      <c r="E165" s="280"/>
      <c r="F165" s="280"/>
      <c r="G165" s="280"/>
      <c r="H165" s="280"/>
      <c r="I165" s="280"/>
      <c r="J165" s="280"/>
      <c r="K165" s="281"/>
    </row>
    <row r="166" s="1" customFormat="1" ht="17.25" customHeight="1">
      <c r="B166" s="279"/>
      <c r="C166" s="304" t="s">
        <v>652</v>
      </c>
      <c r="D166" s="304"/>
      <c r="E166" s="304"/>
      <c r="F166" s="304" t="s">
        <v>653</v>
      </c>
      <c r="G166" s="346"/>
      <c r="H166" s="347" t="s">
        <v>54</v>
      </c>
      <c r="I166" s="347" t="s">
        <v>57</v>
      </c>
      <c r="J166" s="304" t="s">
        <v>654</v>
      </c>
      <c r="K166" s="281"/>
    </row>
    <row r="167" s="1" customFormat="1" ht="17.25" customHeight="1">
      <c r="B167" s="282"/>
      <c r="C167" s="306" t="s">
        <v>655</v>
      </c>
      <c r="D167" s="306"/>
      <c r="E167" s="306"/>
      <c r="F167" s="307" t="s">
        <v>656</v>
      </c>
      <c r="G167" s="348"/>
      <c r="H167" s="349"/>
      <c r="I167" s="349"/>
      <c r="J167" s="306" t="s">
        <v>657</v>
      </c>
      <c r="K167" s="284"/>
    </row>
    <row r="168" s="1" customFormat="1" ht="5.25" customHeight="1">
      <c r="B168" s="314"/>
      <c r="C168" s="309"/>
      <c r="D168" s="309"/>
      <c r="E168" s="309"/>
      <c r="F168" s="309"/>
      <c r="G168" s="310"/>
      <c r="H168" s="309"/>
      <c r="I168" s="309"/>
      <c r="J168" s="309"/>
      <c r="K168" s="337"/>
    </row>
    <row r="169" s="1" customFormat="1" ht="15" customHeight="1">
      <c r="B169" s="314"/>
      <c r="C169" s="289" t="s">
        <v>661</v>
      </c>
      <c r="D169" s="289"/>
      <c r="E169" s="289"/>
      <c r="F169" s="312" t="s">
        <v>658</v>
      </c>
      <c r="G169" s="289"/>
      <c r="H169" s="289" t="s">
        <v>698</v>
      </c>
      <c r="I169" s="289" t="s">
        <v>660</v>
      </c>
      <c r="J169" s="289">
        <v>120</v>
      </c>
      <c r="K169" s="337"/>
    </row>
    <row r="170" s="1" customFormat="1" ht="15" customHeight="1">
      <c r="B170" s="314"/>
      <c r="C170" s="289" t="s">
        <v>707</v>
      </c>
      <c r="D170" s="289"/>
      <c r="E170" s="289"/>
      <c r="F170" s="312" t="s">
        <v>658</v>
      </c>
      <c r="G170" s="289"/>
      <c r="H170" s="289" t="s">
        <v>708</v>
      </c>
      <c r="I170" s="289" t="s">
        <v>660</v>
      </c>
      <c r="J170" s="289" t="s">
        <v>709</v>
      </c>
      <c r="K170" s="337"/>
    </row>
    <row r="171" s="1" customFormat="1" ht="15" customHeight="1">
      <c r="B171" s="314"/>
      <c r="C171" s="289" t="s">
        <v>606</v>
      </c>
      <c r="D171" s="289"/>
      <c r="E171" s="289"/>
      <c r="F171" s="312" t="s">
        <v>658</v>
      </c>
      <c r="G171" s="289"/>
      <c r="H171" s="289" t="s">
        <v>725</v>
      </c>
      <c r="I171" s="289" t="s">
        <v>660</v>
      </c>
      <c r="J171" s="289" t="s">
        <v>709</v>
      </c>
      <c r="K171" s="337"/>
    </row>
    <row r="172" s="1" customFormat="1" ht="15" customHeight="1">
      <c r="B172" s="314"/>
      <c r="C172" s="289" t="s">
        <v>663</v>
      </c>
      <c r="D172" s="289"/>
      <c r="E172" s="289"/>
      <c r="F172" s="312" t="s">
        <v>664</v>
      </c>
      <c r="G172" s="289"/>
      <c r="H172" s="289" t="s">
        <v>725</v>
      </c>
      <c r="I172" s="289" t="s">
        <v>660</v>
      </c>
      <c r="J172" s="289">
        <v>50</v>
      </c>
      <c r="K172" s="337"/>
    </row>
    <row r="173" s="1" customFormat="1" ht="15" customHeight="1">
      <c r="B173" s="314"/>
      <c r="C173" s="289" t="s">
        <v>666</v>
      </c>
      <c r="D173" s="289"/>
      <c r="E173" s="289"/>
      <c r="F173" s="312" t="s">
        <v>658</v>
      </c>
      <c r="G173" s="289"/>
      <c r="H173" s="289" t="s">
        <v>725</v>
      </c>
      <c r="I173" s="289" t="s">
        <v>668</v>
      </c>
      <c r="J173" s="289"/>
      <c r="K173" s="337"/>
    </row>
    <row r="174" s="1" customFormat="1" ht="15" customHeight="1">
      <c r="B174" s="314"/>
      <c r="C174" s="289" t="s">
        <v>677</v>
      </c>
      <c r="D174" s="289"/>
      <c r="E174" s="289"/>
      <c r="F174" s="312" t="s">
        <v>664</v>
      </c>
      <c r="G174" s="289"/>
      <c r="H174" s="289" t="s">
        <v>725</v>
      </c>
      <c r="I174" s="289" t="s">
        <v>660</v>
      </c>
      <c r="J174" s="289">
        <v>50</v>
      </c>
      <c r="K174" s="337"/>
    </row>
    <row r="175" s="1" customFormat="1" ht="15" customHeight="1">
      <c r="B175" s="314"/>
      <c r="C175" s="289" t="s">
        <v>685</v>
      </c>
      <c r="D175" s="289"/>
      <c r="E175" s="289"/>
      <c r="F175" s="312" t="s">
        <v>664</v>
      </c>
      <c r="G175" s="289"/>
      <c r="H175" s="289" t="s">
        <v>725</v>
      </c>
      <c r="I175" s="289" t="s">
        <v>660</v>
      </c>
      <c r="J175" s="289">
        <v>50</v>
      </c>
      <c r="K175" s="337"/>
    </row>
    <row r="176" s="1" customFormat="1" ht="15" customHeight="1">
      <c r="B176" s="314"/>
      <c r="C176" s="289" t="s">
        <v>683</v>
      </c>
      <c r="D176" s="289"/>
      <c r="E176" s="289"/>
      <c r="F176" s="312" t="s">
        <v>664</v>
      </c>
      <c r="G176" s="289"/>
      <c r="H176" s="289" t="s">
        <v>725</v>
      </c>
      <c r="I176" s="289" t="s">
        <v>660</v>
      </c>
      <c r="J176" s="289">
        <v>50</v>
      </c>
      <c r="K176" s="337"/>
    </row>
    <row r="177" s="1" customFormat="1" ht="15" customHeight="1">
      <c r="B177" s="314"/>
      <c r="C177" s="289" t="s">
        <v>104</v>
      </c>
      <c r="D177" s="289"/>
      <c r="E177" s="289"/>
      <c r="F177" s="312" t="s">
        <v>658</v>
      </c>
      <c r="G177" s="289"/>
      <c r="H177" s="289" t="s">
        <v>726</v>
      </c>
      <c r="I177" s="289" t="s">
        <v>727</v>
      </c>
      <c r="J177" s="289"/>
      <c r="K177" s="337"/>
    </row>
    <row r="178" s="1" customFormat="1" ht="15" customHeight="1">
      <c r="B178" s="314"/>
      <c r="C178" s="289" t="s">
        <v>57</v>
      </c>
      <c r="D178" s="289"/>
      <c r="E178" s="289"/>
      <c r="F178" s="312" t="s">
        <v>658</v>
      </c>
      <c r="G178" s="289"/>
      <c r="H178" s="289" t="s">
        <v>728</v>
      </c>
      <c r="I178" s="289" t="s">
        <v>729</v>
      </c>
      <c r="J178" s="289">
        <v>1</v>
      </c>
      <c r="K178" s="337"/>
    </row>
    <row r="179" s="1" customFormat="1" ht="15" customHeight="1">
      <c r="B179" s="314"/>
      <c r="C179" s="289" t="s">
        <v>53</v>
      </c>
      <c r="D179" s="289"/>
      <c r="E179" s="289"/>
      <c r="F179" s="312" t="s">
        <v>658</v>
      </c>
      <c r="G179" s="289"/>
      <c r="H179" s="289" t="s">
        <v>730</v>
      </c>
      <c r="I179" s="289" t="s">
        <v>660</v>
      </c>
      <c r="J179" s="289">
        <v>20</v>
      </c>
      <c r="K179" s="337"/>
    </row>
    <row r="180" s="1" customFormat="1" ht="15" customHeight="1">
      <c r="B180" s="314"/>
      <c r="C180" s="289" t="s">
        <v>54</v>
      </c>
      <c r="D180" s="289"/>
      <c r="E180" s="289"/>
      <c r="F180" s="312" t="s">
        <v>658</v>
      </c>
      <c r="G180" s="289"/>
      <c r="H180" s="289" t="s">
        <v>731</v>
      </c>
      <c r="I180" s="289" t="s">
        <v>660</v>
      </c>
      <c r="J180" s="289">
        <v>255</v>
      </c>
      <c r="K180" s="337"/>
    </row>
    <row r="181" s="1" customFormat="1" ht="15" customHeight="1">
      <c r="B181" s="314"/>
      <c r="C181" s="289" t="s">
        <v>105</v>
      </c>
      <c r="D181" s="289"/>
      <c r="E181" s="289"/>
      <c r="F181" s="312" t="s">
        <v>658</v>
      </c>
      <c r="G181" s="289"/>
      <c r="H181" s="289" t="s">
        <v>622</v>
      </c>
      <c r="I181" s="289" t="s">
        <v>660</v>
      </c>
      <c r="J181" s="289">
        <v>10</v>
      </c>
      <c r="K181" s="337"/>
    </row>
    <row r="182" s="1" customFormat="1" ht="15" customHeight="1">
      <c r="B182" s="314"/>
      <c r="C182" s="289" t="s">
        <v>106</v>
      </c>
      <c r="D182" s="289"/>
      <c r="E182" s="289"/>
      <c r="F182" s="312" t="s">
        <v>658</v>
      </c>
      <c r="G182" s="289"/>
      <c r="H182" s="289" t="s">
        <v>732</v>
      </c>
      <c r="I182" s="289" t="s">
        <v>693</v>
      </c>
      <c r="J182" s="289"/>
      <c r="K182" s="337"/>
    </row>
    <row r="183" s="1" customFormat="1" ht="15" customHeight="1">
      <c r="B183" s="314"/>
      <c r="C183" s="289" t="s">
        <v>733</v>
      </c>
      <c r="D183" s="289"/>
      <c r="E183" s="289"/>
      <c r="F183" s="312" t="s">
        <v>658</v>
      </c>
      <c r="G183" s="289"/>
      <c r="H183" s="289" t="s">
        <v>734</v>
      </c>
      <c r="I183" s="289" t="s">
        <v>693</v>
      </c>
      <c r="J183" s="289"/>
      <c r="K183" s="337"/>
    </row>
    <row r="184" s="1" customFormat="1" ht="15" customHeight="1">
      <c r="B184" s="314"/>
      <c r="C184" s="289" t="s">
        <v>722</v>
      </c>
      <c r="D184" s="289"/>
      <c r="E184" s="289"/>
      <c r="F184" s="312" t="s">
        <v>658</v>
      </c>
      <c r="G184" s="289"/>
      <c r="H184" s="289" t="s">
        <v>735</v>
      </c>
      <c r="I184" s="289" t="s">
        <v>693</v>
      </c>
      <c r="J184" s="289"/>
      <c r="K184" s="337"/>
    </row>
    <row r="185" s="1" customFormat="1" ht="15" customHeight="1">
      <c r="B185" s="314"/>
      <c r="C185" s="289" t="s">
        <v>108</v>
      </c>
      <c r="D185" s="289"/>
      <c r="E185" s="289"/>
      <c r="F185" s="312" t="s">
        <v>664</v>
      </c>
      <c r="G185" s="289"/>
      <c r="H185" s="289" t="s">
        <v>736</v>
      </c>
      <c r="I185" s="289" t="s">
        <v>660</v>
      </c>
      <c r="J185" s="289">
        <v>50</v>
      </c>
      <c r="K185" s="337"/>
    </row>
    <row r="186" s="1" customFormat="1" ht="15" customHeight="1">
      <c r="B186" s="314"/>
      <c r="C186" s="289" t="s">
        <v>737</v>
      </c>
      <c r="D186" s="289"/>
      <c r="E186" s="289"/>
      <c r="F186" s="312" t="s">
        <v>664</v>
      </c>
      <c r="G186" s="289"/>
      <c r="H186" s="289" t="s">
        <v>738</v>
      </c>
      <c r="I186" s="289" t="s">
        <v>739</v>
      </c>
      <c r="J186" s="289"/>
      <c r="K186" s="337"/>
    </row>
    <row r="187" s="1" customFormat="1" ht="15" customHeight="1">
      <c r="B187" s="314"/>
      <c r="C187" s="289" t="s">
        <v>740</v>
      </c>
      <c r="D187" s="289"/>
      <c r="E187" s="289"/>
      <c r="F187" s="312" t="s">
        <v>664</v>
      </c>
      <c r="G187" s="289"/>
      <c r="H187" s="289" t="s">
        <v>741</v>
      </c>
      <c r="I187" s="289" t="s">
        <v>739</v>
      </c>
      <c r="J187" s="289"/>
      <c r="K187" s="337"/>
    </row>
    <row r="188" s="1" customFormat="1" ht="15" customHeight="1">
      <c r="B188" s="314"/>
      <c r="C188" s="289" t="s">
        <v>742</v>
      </c>
      <c r="D188" s="289"/>
      <c r="E188" s="289"/>
      <c r="F188" s="312" t="s">
        <v>664</v>
      </c>
      <c r="G188" s="289"/>
      <c r="H188" s="289" t="s">
        <v>743</v>
      </c>
      <c r="I188" s="289" t="s">
        <v>739</v>
      </c>
      <c r="J188" s="289"/>
      <c r="K188" s="337"/>
    </row>
    <row r="189" s="1" customFormat="1" ht="15" customHeight="1">
      <c r="B189" s="314"/>
      <c r="C189" s="350" t="s">
        <v>744</v>
      </c>
      <c r="D189" s="289"/>
      <c r="E189" s="289"/>
      <c r="F189" s="312" t="s">
        <v>664</v>
      </c>
      <c r="G189" s="289"/>
      <c r="H189" s="289" t="s">
        <v>745</v>
      </c>
      <c r="I189" s="289" t="s">
        <v>746</v>
      </c>
      <c r="J189" s="351" t="s">
        <v>747</v>
      </c>
      <c r="K189" s="337"/>
    </row>
    <row r="190" s="1" customFormat="1" ht="15" customHeight="1">
      <c r="B190" s="314"/>
      <c r="C190" s="350" t="s">
        <v>42</v>
      </c>
      <c r="D190" s="289"/>
      <c r="E190" s="289"/>
      <c r="F190" s="312" t="s">
        <v>658</v>
      </c>
      <c r="G190" s="289"/>
      <c r="H190" s="286" t="s">
        <v>748</v>
      </c>
      <c r="I190" s="289" t="s">
        <v>749</v>
      </c>
      <c r="J190" s="289"/>
      <c r="K190" s="337"/>
    </row>
    <row r="191" s="1" customFormat="1" ht="15" customHeight="1">
      <c r="B191" s="314"/>
      <c r="C191" s="350" t="s">
        <v>750</v>
      </c>
      <c r="D191" s="289"/>
      <c r="E191" s="289"/>
      <c r="F191" s="312" t="s">
        <v>658</v>
      </c>
      <c r="G191" s="289"/>
      <c r="H191" s="289" t="s">
        <v>751</v>
      </c>
      <c r="I191" s="289" t="s">
        <v>693</v>
      </c>
      <c r="J191" s="289"/>
      <c r="K191" s="337"/>
    </row>
    <row r="192" s="1" customFormat="1" ht="15" customHeight="1">
      <c r="B192" s="314"/>
      <c r="C192" s="350" t="s">
        <v>752</v>
      </c>
      <c r="D192" s="289"/>
      <c r="E192" s="289"/>
      <c r="F192" s="312" t="s">
        <v>658</v>
      </c>
      <c r="G192" s="289"/>
      <c r="H192" s="289" t="s">
        <v>753</v>
      </c>
      <c r="I192" s="289" t="s">
        <v>693</v>
      </c>
      <c r="J192" s="289"/>
      <c r="K192" s="337"/>
    </row>
    <row r="193" s="1" customFormat="1" ht="15" customHeight="1">
      <c r="B193" s="314"/>
      <c r="C193" s="350" t="s">
        <v>754</v>
      </c>
      <c r="D193" s="289"/>
      <c r="E193" s="289"/>
      <c r="F193" s="312" t="s">
        <v>664</v>
      </c>
      <c r="G193" s="289"/>
      <c r="H193" s="289" t="s">
        <v>755</v>
      </c>
      <c r="I193" s="289" t="s">
        <v>693</v>
      </c>
      <c r="J193" s="289"/>
      <c r="K193" s="337"/>
    </row>
    <row r="194" s="1" customFormat="1" ht="15" customHeight="1">
      <c r="B194" s="343"/>
      <c r="C194" s="352"/>
      <c r="D194" s="323"/>
      <c r="E194" s="323"/>
      <c r="F194" s="323"/>
      <c r="G194" s="323"/>
      <c r="H194" s="323"/>
      <c r="I194" s="323"/>
      <c r="J194" s="323"/>
      <c r="K194" s="344"/>
    </row>
    <row r="195" s="1" customFormat="1" ht="18.75" customHeight="1">
      <c r="B195" s="325"/>
      <c r="C195" s="335"/>
      <c r="D195" s="335"/>
      <c r="E195" s="335"/>
      <c r="F195" s="345"/>
      <c r="G195" s="335"/>
      <c r="H195" s="335"/>
      <c r="I195" s="335"/>
      <c r="J195" s="335"/>
      <c r="K195" s="325"/>
    </row>
    <row r="196" s="1" customFormat="1" ht="18.75" customHeight="1">
      <c r="B196" s="325"/>
      <c r="C196" s="335"/>
      <c r="D196" s="335"/>
      <c r="E196" s="335"/>
      <c r="F196" s="345"/>
      <c r="G196" s="335"/>
      <c r="H196" s="335"/>
      <c r="I196" s="335"/>
      <c r="J196" s="335"/>
      <c r="K196" s="325"/>
    </row>
    <row r="197" s="1" customFormat="1" ht="18.75" customHeight="1">
      <c r="B197" s="297"/>
      <c r="C197" s="297"/>
      <c r="D197" s="297"/>
      <c r="E197" s="297"/>
      <c r="F197" s="297"/>
      <c r="G197" s="297"/>
      <c r="H197" s="297"/>
      <c r="I197" s="297"/>
      <c r="J197" s="297"/>
      <c r="K197" s="297"/>
    </row>
    <row r="198" s="1" customFormat="1" ht="13.5">
      <c r="B198" s="276"/>
      <c r="C198" s="277"/>
      <c r="D198" s="277"/>
      <c r="E198" s="277"/>
      <c r="F198" s="277"/>
      <c r="G198" s="277"/>
      <c r="H198" s="277"/>
      <c r="I198" s="277"/>
      <c r="J198" s="277"/>
      <c r="K198" s="278"/>
    </row>
    <row r="199" s="1" customFormat="1" ht="21">
      <c r="B199" s="279"/>
      <c r="C199" s="280" t="s">
        <v>756</v>
      </c>
      <c r="D199" s="280"/>
      <c r="E199" s="280"/>
      <c r="F199" s="280"/>
      <c r="G199" s="280"/>
      <c r="H199" s="280"/>
      <c r="I199" s="280"/>
      <c r="J199" s="280"/>
      <c r="K199" s="281"/>
    </row>
    <row r="200" s="1" customFormat="1" ht="25.5" customHeight="1">
      <c r="B200" s="279"/>
      <c r="C200" s="353" t="s">
        <v>757</v>
      </c>
      <c r="D200" s="353"/>
      <c r="E200" s="353"/>
      <c r="F200" s="353" t="s">
        <v>758</v>
      </c>
      <c r="G200" s="354"/>
      <c r="H200" s="353" t="s">
        <v>759</v>
      </c>
      <c r="I200" s="353"/>
      <c r="J200" s="353"/>
      <c r="K200" s="281"/>
    </row>
    <row r="201" s="1" customFormat="1" ht="5.25" customHeight="1">
      <c r="B201" s="314"/>
      <c r="C201" s="309"/>
      <c r="D201" s="309"/>
      <c r="E201" s="309"/>
      <c r="F201" s="309"/>
      <c r="G201" s="335"/>
      <c r="H201" s="309"/>
      <c r="I201" s="309"/>
      <c r="J201" s="309"/>
      <c r="K201" s="337"/>
    </row>
    <row r="202" s="1" customFormat="1" ht="15" customHeight="1">
      <c r="B202" s="314"/>
      <c r="C202" s="289" t="s">
        <v>749</v>
      </c>
      <c r="D202" s="289"/>
      <c r="E202" s="289"/>
      <c r="F202" s="312" t="s">
        <v>43</v>
      </c>
      <c r="G202" s="289"/>
      <c r="H202" s="289" t="s">
        <v>760</v>
      </c>
      <c r="I202" s="289"/>
      <c r="J202" s="289"/>
      <c r="K202" s="337"/>
    </row>
    <row r="203" s="1" customFormat="1" ht="15" customHeight="1">
      <c r="B203" s="314"/>
      <c r="C203" s="289"/>
      <c r="D203" s="289"/>
      <c r="E203" s="289"/>
      <c r="F203" s="312" t="s">
        <v>44</v>
      </c>
      <c r="G203" s="289"/>
      <c r="H203" s="289" t="s">
        <v>761</v>
      </c>
      <c r="I203" s="289"/>
      <c r="J203" s="289"/>
      <c r="K203" s="337"/>
    </row>
    <row r="204" s="1" customFormat="1" ht="15" customHeight="1">
      <c r="B204" s="314"/>
      <c r="C204" s="289"/>
      <c r="D204" s="289"/>
      <c r="E204" s="289"/>
      <c r="F204" s="312" t="s">
        <v>47</v>
      </c>
      <c r="G204" s="289"/>
      <c r="H204" s="289" t="s">
        <v>762</v>
      </c>
      <c r="I204" s="289"/>
      <c r="J204" s="289"/>
      <c r="K204" s="337"/>
    </row>
    <row r="205" s="1" customFormat="1" ht="15" customHeight="1">
      <c r="B205" s="314"/>
      <c r="C205" s="289"/>
      <c r="D205" s="289"/>
      <c r="E205" s="289"/>
      <c r="F205" s="312" t="s">
        <v>45</v>
      </c>
      <c r="G205" s="289"/>
      <c r="H205" s="289" t="s">
        <v>763</v>
      </c>
      <c r="I205" s="289"/>
      <c r="J205" s="289"/>
      <c r="K205" s="337"/>
    </row>
    <row r="206" s="1" customFormat="1" ht="15" customHeight="1">
      <c r="B206" s="314"/>
      <c r="C206" s="289"/>
      <c r="D206" s="289"/>
      <c r="E206" s="289"/>
      <c r="F206" s="312" t="s">
        <v>46</v>
      </c>
      <c r="G206" s="289"/>
      <c r="H206" s="289" t="s">
        <v>764</v>
      </c>
      <c r="I206" s="289"/>
      <c r="J206" s="289"/>
      <c r="K206" s="337"/>
    </row>
    <row r="207" s="1" customFormat="1" ht="15" customHeight="1">
      <c r="B207" s="314"/>
      <c r="C207" s="289"/>
      <c r="D207" s="289"/>
      <c r="E207" s="289"/>
      <c r="F207" s="312"/>
      <c r="G207" s="289"/>
      <c r="H207" s="289"/>
      <c r="I207" s="289"/>
      <c r="J207" s="289"/>
      <c r="K207" s="337"/>
    </row>
    <row r="208" s="1" customFormat="1" ht="15" customHeight="1">
      <c r="B208" s="314"/>
      <c r="C208" s="289" t="s">
        <v>705</v>
      </c>
      <c r="D208" s="289"/>
      <c r="E208" s="289"/>
      <c r="F208" s="312" t="s">
        <v>79</v>
      </c>
      <c r="G208" s="289"/>
      <c r="H208" s="289" t="s">
        <v>765</v>
      </c>
      <c r="I208" s="289"/>
      <c r="J208" s="289"/>
      <c r="K208" s="337"/>
    </row>
    <row r="209" s="1" customFormat="1" ht="15" customHeight="1">
      <c r="B209" s="314"/>
      <c r="C209" s="289"/>
      <c r="D209" s="289"/>
      <c r="E209" s="289"/>
      <c r="F209" s="312" t="s">
        <v>602</v>
      </c>
      <c r="G209" s="289"/>
      <c r="H209" s="289" t="s">
        <v>603</v>
      </c>
      <c r="I209" s="289"/>
      <c r="J209" s="289"/>
      <c r="K209" s="337"/>
    </row>
    <row r="210" s="1" customFormat="1" ht="15" customHeight="1">
      <c r="B210" s="314"/>
      <c r="C210" s="289"/>
      <c r="D210" s="289"/>
      <c r="E210" s="289"/>
      <c r="F210" s="312" t="s">
        <v>600</v>
      </c>
      <c r="G210" s="289"/>
      <c r="H210" s="289" t="s">
        <v>766</v>
      </c>
      <c r="I210" s="289"/>
      <c r="J210" s="289"/>
      <c r="K210" s="337"/>
    </row>
    <row r="211" s="1" customFormat="1" ht="15" customHeight="1">
      <c r="B211" s="355"/>
      <c r="C211" s="289"/>
      <c r="D211" s="289"/>
      <c r="E211" s="289"/>
      <c r="F211" s="312" t="s">
        <v>604</v>
      </c>
      <c r="G211" s="350"/>
      <c r="H211" s="341" t="s">
        <v>87</v>
      </c>
      <c r="I211" s="341"/>
      <c r="J211" s="341"/>
      <c r="K211" s="356"/>
    </row>
    <row r="212" s="1" customFormat="1" ht="15" customHeight="1">
      <c r="B212" s="355"/>
      <c r="C212" s="289"/>
      <c r="D212" s="289"/>
      <c r="E212" s="289"/>
      <c r="F212" s="312" t="s">
        <v>502</v>
      </c>
      <c r="G212" s="350"/>
      <c r="H212" s="341" t="s">
        <v>503</v>
      </c>
      <c r="I212" s="341"/>
      <c r="J212" s="341"/>
      <c r="K212" s="356"/>
    </row>
    <row r="213" s="1" customFormat="1" ht="15" customHeight="1">
      <c r="B213" s="355"/>
      <c r="C213" s="289"/>
      <c r="D213" s="289"/>
      <c r="E213" s="289"/>
      <c r="F213" s="312"/>
      <c r="G213" s="350"/>
      <c r="H213" s="341"/>
      <c r="I213" s="341"/>
      <c r="J213" s="341"/>
      <c r="K213" s="356"/>
    </row>
    <row r="214" s="1" customFormat="1" ht="15" customHeight="1">
      <c r="B214" s="355"/>
      <c r="C214" s="289" t="s">
        <v>729</v>
      </c>
      <c r="D214" s="289"/>
      <c r="E214" s="289"/>
      <c r="F214" s="312">
        <v>1</v>
      </c>
      <c r="G214" s="350"/>
      <c r="H214" s="341" t="s">
        <v>767</v>
      </c>
      <c r="I214" s="341"/>
      <c r="J214" s="341"/>
      <c r="K214" s="356"/>
    </row>
    <row r="215" s="1" customFormat="1" ht="15" customHeight="1">
      <c r="B215" s="355"/>
      <c r="C215" s="289"/>
      <c r="D215" s="289"/>
      <c r="E215" s="289"/>
      <c r="F215" s="312">
        <v>2</v>
      </c>
      <c r="G215" s="350"/>
      <c r="H215" s="341" t="s">
        <v>768</v>
      </c>
      <c r="I215" s="341"/>
      <c r="J215" s="341"/>
      <c r="K215" s="356"/>
    </row>
    <row r="216" s="1" customFormat="1" ht="15" customHeight="1">
      <c r="B216" s="355"/>
      <c r="C216" s="289"/>
      <c r="D216" s="289"/>
      <c r="E216" s="289"/>
      <c r="F216" s="312">
        <v>3</v>
      </c>
      <c r="G216" s="350"/>
      <c r="H216" s="341" t="s">
        <v>769</v>
      </c>
      <c r="I216" s="341"/>
      <c r="J216" s="341"/>
      <c r="K216" s="356"/>
    </row>
    <row r="217" s="1" customFormat="1" ht="15" customHeight="1">
      <c r="B217" s="355"/>
      <c r="C217" s="289"/>
      <c r="D217" s="289"/>
      <c r="E217" s="289"/>
      <c r="F217" s="312">
        <v>4</v>
      </c>
      <c r="G217" s="350"/>
      <c r="H217" s="341" t="s">
        <v>770</v>
      </c>
      <c r="I217" s="341"/>
      <c r="J217" s="341"/>
      <c r="K217" s="356"/>
    </row>
    <row r="218" s="1" customFormat="1" ht="12.75" customHeight="1">
      <c r="B218" s="357"/>
      <c r="C218" s="358"/>
      <c r="D218" s="358"/>
      <c r="E218" s="358"/>
      <c r="F218" s="358"/>
      <c r="G218" s="358"/>
      <c r="H218" s="358"/>
      <c r="I218" s="358"/>
      <c r="J218" s="358"/>
      <c r="K218" s="359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PC</dc:creator>
  <cp:lastModifiedBy>PC</cp:lastModifiedBy>
  <dcterms:created xsi:type="dcterms:W3CDTF">2021-09-06T12:38:59Z</dcterms:created>
  <dcterms:modified xsi:type="dcterms:W3CDTF">2021-09-06T12:39:06Z</dcterms:modified>
</cp:coreProperties>
</file>